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6 budget" sheetId="1" r:id="rId5"/>
    <sheet state="visible" name="end reserve bal with 5% dues in" sheetId="2" r:id="rId6"/>
  </sheets>
  <definedNames>
    <definedName localSheetId="0" name="QB_ROW_14240">'2026 budget'!$B$33</definedName>
    <definedName localSheetId="0" name="QB_ROW_52240">'2026 budget'!$B$17</definedName>
    <definedName localSheetId="0" name="QB_ROW_72240">'2026 budget'!$B$11</definedName>
    <definedName localSheetId="0" name="QB_ROW_56240">'2026 budget'!$B$31</definedName>
    <definedName localSheetId="0" name="QB_ROW_47240">'2026 budget'!$B$37</definedName>
    <definedName localSheetId="0" name="QB_ROW_57240">'2026 budget'!$B$38</definedName>
    <definedName localSheetId="0" name="QB_ROW_34240">'2026 budget'!$B$23</definedName>
    <definedName localSheetId="0" name="QB_ROW_37240">'2026 budget'!$B$21</definedName>
    <definedName localSheetId="0" name="QB_ROW_5240">'2026 budget'!$B$8</definedName>
    <definedName localSheetId="0" name="QB_ROW_32240">'2026 budget'!$B$18</definedName>
    <definedName localSheetId="0" name="QB_ROW_20331">'2026 budget'!$A$12</definedName>
    <definedName localSheetId="0" name="QB_ROW_7230">'2026 budget'!$A$45</definedName>
    <definedName localSheetId="0" name="QB_ROW_48240">'2026 budget'!$B$29</definedName>
    <definedName localSheetId="0" name="QB_ROW_20031">'2026 budget'!$A$5</definedName>
    <definedName localSheetId="0" name="QB_ROW_15240">'2026 budget'!$B$34</definedName>
    <definedName localSheetId="0" name="QB_ROW_4240">'2026 budget'!$B$10</definedName>
    <definedName localSheetId="0" name="QB_ROW_54240">'2026 budget'!$B$36</definedName>
    <definedName localSheetId="0" name="QB_ROW_50240">'2026 budget'!$B$15</definedName>
    <definedName localSheetId="0" name="QB_ROW_21031">'2026 budget'!$A$14</definedName>
    <definedName localSheetId="0" name="QB_ROW_46240">'2026 budget'!$B$28</definedName>
    <definedName localSheetId="0" name="QB_ROW_19240">'2026 budget'!$B$39</definedName>
    <definedName localSheetId="0" name="QB_ROW_33240">'2026 budget'!$B$20</definedName>
    <definedName localSheetId="0" name="QB_ROW_21331">'2026 budget'!$A$40</definedName>
    <definedName localSheetId="0" name="QB_ROW_70240">'2026 budget'!$B$16</definedName>
    <definedName localSheetId="0" name="QB_ROW_53240">'2026 budget'!$B$26</definedName>
    <definedName localSheetId="0" name="QB_ROW_35240">'2026 budget'!$B$22</definedName>
    <definedName localSheetId="0" name="QB_ROW_63240">'2026 budget'!$B$24</definedName>
    <definedName localSheetId="0" name="QB_ROW_36240">'2026 budget'!$B$19</definedName>
  </definedNames>
  <calcPr/>
</workbook>
</file>

<file path=xl/sharedStrings.xml><?xml version="1.0" encoding="utf-8"?>
<sst xmlns="http://schemas.openxmlformats.org/spreadsheetml/2006/main" count="104" uniqueCount="93">
  <si>
    <t xml:space="preserve"> </t>
  </si>
  <si>
    <t>thru</t>
  </si>
  <si>
    <t>FINAL</t>
  </si>
  <si>
    <t>2018</t>
  </si>
  <si>
    <t>2019</t>
  </si>
  <si>
    <t>2020</t>
  </si>
  <si>
    <t>2021</t>
  </si>
  <si>
    <t>2022</t>
  </si>
  <si>
    <t>2023</t>
  </si>
  <si>
    <t>2024</t>
  </si>
  <si>
    <t>BUDGET</t>
  </si>
  <si>
    <t>November</t>
  </si>
  <si>
    <t>Total</t>
  </si>
  <si>
    <t>variance</t>
  </si>
  <si>
    <t>Budget</t>
  </si>
  <si>
    <t>Ordinary Income</t>
  </si>
  <si>
    <t>Income</t>
  </si>
  <si>
    <t>bank interest</t>
  </si>
  <si>
    <t>other income</t>
  </si>
  <si>
    <t>Additional Garage</t>
  </si>
  <si>
    <t>Reserve Dues</t>
  </si>
  <si>
    <t>38% of total</t>
  </si>
  <si>
    <t>Operating Dues</t>
  </si>
  <si>
    <t>62% of total</t>
  </si>
  <si>
    <t>Mowing</t>
  </si>
  <si>
    <t>Total Income</t>
  </si>
  <si>
    <t>Gross Profit</t>
  </si>
  <si>
    <t>Expense</t>
  </si>
  <si>
    <t>Facilities Maintenance</t>
  </si>
  <si>
    <t>Pemberton, outside contractors</t>
  </si>
  <si>
    <t>Bank Service Charge</t>
  </si>
  <si>
    <t>Federal Taxes</t>
  </si>
  <si>
    <t>Garage Electricity Cedar</t>
  </si>
  <si>
    <t>5% rate increase</t>
  </si>
  <si>
    <t>Garage Electricity Elderberry</t>
  </si>
  <si>
    <t>Garage Electricity Huckleberry</t>
  </si>
  <si>
    <t>Garage Electricity Kinnickinnic</t>
  </si>
  <si>
    <t>Garage Electricity Maple</t>
  </si>
  <si>
    <t>Garage Electricity Shorepine</t>
  </si>
  <si>
    <t>Garage Electricity Sitka</t>
  </si>
  <si>
    <t>Gutter,roof,garage,bridge cleaning</t>
  </si>
  <si>
    <t>Insurance D&amp;O</t>
  </si>
  <si>
    <t>budgeted 5% increase</t>
  </si>
  <si>
    <t>Insurance Flood</t>
  </si>
  <si>
    <t>none available</t>
  </si>
  <si>
    <t>Insurance Prop Gen Liability</t>
  </si>
  <si>
    <t>Budgeted large increase, unknown.  should bid it out</t>
  </si>
  <si>
    <t>Joe Moore - Landscaping</t>
  </si>
  <si>
    <t>$1120 per month</t>
  </si>
  <si>
    <t>Mike Pemberton</t>
  </si>
  <si>
    <t>use facilities maint line above for all facility exp</t>
  </si>
  <si>
    <t>Landscaping Other-trees</t>
  </si>
  <si>
    <t>less tree work, annual exp, debris, chipping</t>
  </si>
  <si>
    <t>Other Miscellaneous</t>
  </si>
  <si>
    <t>Postage and Office Supplies</t>
  </si>
  <si>
    <t>Zoom $149, website $324</t>
  </si>
  <si>
    <t>Professional Services fees</t>
  </si>
  <si>
    <t>Diversified books, less reserve work in 2026</t>
  </si>
  <si>
    <t>Reserve Contributions</t>
  </si>
  <si>
    <t>Sec State Corporate Division</t>
  </si>
  <si>
    <t>Special Maintenance</t>
  </si>
  <si>
    <t>Included in facilities</t>
  </si>
  <si>
    <t>State Taxes</t>
  </si>
  <si>
    <t>Supplies and Materials</t>
  </si>
  <si>
    <t>Reimb HO's for repair materials</t>
  </si>
  <si>
    <t>Total Expense</t>
  </si>
  <si>
    <t>Net Ordinary Income</t>
  </si>
  <si>
    <t>Other Income/Expense</t>
  </si>
  <si>
    <t xml:space="preserve">Other Income </t>
  </si>
  <si>
    <t>Reserve Expenses</t>
  </si>
  <si>
    <t>this number comes directly from reserve study.</t>
  </si>
  <si>
    <t>Interest Earned</t>
  </si>
  <si>
    <t>slightly lower rates</t>
  </si>
  <si>
    <t>Total Other Income</t>
  </si>
  <si>
    <t>Net Income</t>
  </si>
  <si>
    <t>ASSUMPTIONS:</t>
  </si>
  <si>
    <t>Mike Pemberton $200 a month est, lights only</t>
  </si>
  <si>
    <t>Electric &amp; Pro Services-2025 +5%  LPUD no increase planned</t>
  </si>
  <si>
    <t>Insurance-2025 +5%</t>
  </si>
  <si>
    <t>No flood insurance, was cancelled by Lloyds.  no viable replacement at this time</t>
  </si>
  <si>
    <t>Year</t>
  </si>
  <si>
    <t>Current Cost</t>
  </si>
  <si>
    <t>Annual Contribution</t>
  </si>
  <si>
    <t>Annual Interest</t>
  </si>
  <si>
    <t>Annual Expenditures</t>
  </si>
  <si>
    <t>Projected Ending Reserves</t>
  </si>
  <si>
    <t>Fully Funded Reserves</t>
  </si>
  <si>
    <t>Percent Funded</t>
  </si>
  <si>
    <t>5% dues increase, split 50:50 into reserve</t>
  </si>
  <si>
    <t>new projected ending balance</t>
  </si>
  <si>
    <t>5% inc, split 50:50</t>
  </si>
  <si>
    <t>5% inc, split 50:51</t>
  </si>
  <si>
    <t>no further increases added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</si>
</sst>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;\-#,##0"/>
    <numFmt numFmtId="165" formatCode="&quot;$&quot;#,##0"/>
    <numFmt numFmtId="166" formatCode="&quot;$&quot;#,##0.00"/>
  </numFmts>
  <fonts count="8">
    <font>
      <sz val="11.0"/>
      <color theme="1"/>
      <name val="Calibri"/>
      <scheme val="minor"/>
    </font>
    <font>
      <b/>
      <sz val="11.0"/>
      <color rgb="FF000000"/>
      <name val="Arial"/>
    </font>
    <font>
      <b/>
      <sz val="11.0"/>
      <color theme="1"/>
      <name val="Calibri"/>
    </font>
    <font>
      <b/>
      <sz val="11.0"/>
      <color theme="1"/>
      <name val="Arial"/>
    </font>
    <font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FFFF00"/>
        <bgColor rgb="FFFFFF00"/>
      </patternFill>
    </fill>
  </fills>
  <borders count="4">
    <border/>
    <border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2" numFmtId="164" xfId="0" applyAlignment="1" applyBorder="1" applyFont="1" applyNumberFormat="1">
      <alignment horizontal="center"/>
    </xf>
    <xf borderId="2" fillId="0" fontId="2" numFmtId="165" xfId="0" applyAlignment="1" applyBorder="1" applyFont="1" applyNumberFormat="1">
      <alignment horizontal="center"/>
    </xf>
    <xf borderId="2" fillId="0" fontId="2" numFmtId="0" xfId="0" applyBorder="1" applyFont="1"/>
    <xf borderId="2" fillId="0" fontId="2" numFmtId="0" xfId="0" applyAlignment="1" applyBorder="1" applyFont="1">
      <alignment horizontal="center" readingOrder="0"/>
    </xf>
    <xf borderId="0" fillId="0" fontId="2" numFmtId="0" xfId="0" applyAlignment="1" applyFont="1">
      <alignment horizontal="center" readingOrder="0"/>
    </xf>
    <xf borderId="3" fillId="2" fontId="2" numFmtId="0" xfId="0" applyAlignment="1" applyBorder="1" applyFill="1" applyFont="1">
      <alignment horizontal="center"/>
    </xf>
    <xf borderId="0" fillId="2" fontId="2" numFmtId="0" xfId="0" applyAlignment="1" applyFont="1">
      <alignment horizontal="center"/>
    </xf>
    <xf borderId="0" fillId="0" fontId="2" numFmtId="0" xfId="0" applyFont="1"/>
    <xf borderId="0" fillId="0" fontId="2" numFmtId="164" xfId="0" applyAlignment="1" applyFont="1" applyNumberFormat="1">
      <alignment horizontal="center"/>
    </xf>
    <xf borderId="2" fillId="0" fontId="2" numFmtId="0" xfId="0" applyAlignment="1" applyBorder="1" applyFont="1">
      <alignment horizontal="center"/>
    </xf>
    <xf borderId="2" fillId="0" fontId="2" numFmtId="166" xfId="0" applyAlignment="1" applyBorder="1" applyFont="1" applyNumberFormat="1">
      <alignment horizontal="center"/>
    </xf>
    <xf borderId="0" fillId="0" fontId="2" numFmtId="165" xfId="0" applyAlignment="1" applyFont="1" applyNumberFormat="1">
      <alignment horizontal="center" readingOrder="0"/>
    </xf>
    <xf borderId="3" fillId="2" fontId="2" numFmtId="0" xfId="0" applyAlignment="1" applyBorder="1" applyFont="1">
      <alignment horizontal="center" readingOrder="0"/>
    </xf>
    <xf borderId="0" fillId="0" fontId="1" numFmtId="49" xfId="0" applyAlignment="1" applyFont="1" applyNumberFormat="1">
      <alignment horizontal="center"/>
    </xf>
    <xf borderId="0" fillId="0" fontId="1" numFmtId="164" xfId="0" applyAlignment="1" applyFont="1" applyNumberFormat="1">
      <alignment horizontal="center"/>
    </xf>
    <xf borderId="2" fillId="0" fontId="1" numFmtId="165" xfId="0" applyAlignment="1" applyBorder="1" applyFont="1" applyNumberFormat="1">
      <alignment horizontal="center"/>
    </xf>
    <xf borderId="2" fillId="0" fontId="2" numFmtId="166" xfId="0" applyAlignment="1" applyBorder="1" applyFont="1" applyNumberFormat="1">
      <alignment horizontal="center" readingOrder="0"/>
    </xf>
    <xf borderId="0" fillId="0" fontId="2" numFmtId="165" xfId="0" applyAlignment="1" applyFont="1" applyNumberFormat="1">
      <alignment horizontal="center"/>
    </xf>
    <xf borderId="0" fillId="0" fontId="2" numFmtId="0" xfId="0" applyAlignment="1" applyFont="1">
      <alignment horizontal="center"/>
    </xf>
    <xf borderId="0" fillId="0" fontId="1" numFmtId="49" xfId="0" applyFont="1" applyNumberFormat="1"/>
    <xf borderId="2" fillId="0" fontId="1" numFmtId="164" xfId="0" applyBorder="1" applyFont="1" applyNumberFormat="1"/>
    <xf borderId="2" fillId="0" fontId="2" numFmtId="165" xfId="0" applyBorder="1" applyFont="1" applyNumberFormat="1"/>
    <xf borderId="2" fillId="0" fontId="2" numFmtId="166" xfId="0" applyBorder="1" applyFont="1" applyNumberFormat="1"/>
    <xf borderId="0" fillId="0" fontId="2" numFmtId="165" xfId="0" applyFont="1" applyNumberFormat="1"/>
    <xf borderId="3" fillId="2" fontId="2" numFmtId="0" xfId="0" applyBorder="1" applyFont="1"/>
    <xf borderId="0" fillId="2" fontId="2" numFmtId="0" xfId="0" applyFont="1"/>
    <xf borderId="2" fillId="0" fontId="2" numFmtId="165" xfId="0" applyAlignment="1" applyBorder="1" applyFont="1" applyNumberFormat="1">
      <alignment readingOrder="0"/>
    </xf>
    <xf borderId="0" fillId="0" fontId="2" numFmtId="165" xfId="0" applyAlignment="1" applyFont="1" applyNumberFormat="1">
      <alignment readingOrder="0"/>
    </xf>
    <xf borderId="3" fillId="2" fontId="2" numFmtId="165" xfId="0" applyAlignment="1" applyBorder="1" applyFont="1" applyNumberFormat="1">
      <alignment readingOrder="0"/>
    </xf>
    <xf borderId="0" fillId="2" fontId="2" numFmtId="165" xfId="0" applyAlignment="1" applyFont="1" applyNumberFormat="1">
      <alignment readingOrder="0"/>
    </xf>
    <xf borderId="3" fillId="2" fontId="2" numFmtId="165" xfId="0" applyBorder="1" applyFont="1" applyNumberFormat="1"/>
    <xf borderId="0" fillId="2" fontId="2" numFmtId="165" xfId="0" applyFont="1" applyNumberFormat="1"/>
    <xf borderId="0" fillId="0" fontId="2" numFmtId="0" xfId="0" applyAlignment="1" applyFont="1">
      <alignment readingOrder="0"/>
    </xf>
    <xf borderId="0" fillId="0" fontId="3" numFmtId="49" xfId="0" applyFont="1" applyNumberFormat="1"/>
    <xf borderId="3" fillId="3" fontId="1" numFmtId="49" xfId="0" applyBorder="1" applyFill="1" applyFont="1" applyNumberFormat="1"/>
    <xf borderId="3" fillId="3" fontId="1" numFmtId="164" xfId="0" applyBorder="1" applyFont="1" applyNumberFormat="1"/>
    <xf borderId="2" fillId="3" fontId="2" numFmtId="165" xfId="0" applyBorder="1" applyFont="1" applyNumberFormat="1"/>
    <xf borderId="2" fillId="3" fontId="2" numFmtId="166" xfId="0" applyBorder="1" applyFont="1" applyNumberFormat="1"/>
    <xf borderId="3" fillId="3" fontId="2" numFmtId="165" xfId="0" applyBorder="1" applyFont="1" applyNumberFormat="1"/>
    <xf borderId="2" fillId="2" fontId="2" numFmtId="165" xfId="0" applyBorder="1" applyFont="1" applyNumberFormat="1"/>
    <xf borderId="2" fillId="0" fontId="2" numFmtId="166" xfId="0" applyAlignment="1" applyBorder="1" applyFont="1" applyNumberFormat="1">
      <alignment readingOrder="0"/>
    </xf>
    <xf borderId="2" fillId="0" fontId="3" numFmtId="164" xfId="0" applyBorder="1" applyFont="1" applyNumberFormat="1"/>
    <xf borderId="0" fillId="0" fontId="1" numFmtId="49" xfId="0" applyAlignment="1" applyFont="1" applyNumberFormat="1">
      <alignment readingOrder="0"/>
    </xf>
    <xf borderId="2" fillId="0" fontId="1" numFmtId="165" xfId="0" applyBorder="1" applyFont="1" applyNumberFormat="1"/>
    <xf borderId="2" fillId="0" fontId="2" numFmtId="4" xfId="0" applyBorder="1" applyFont="1" applyNumberFormat="1"/>
    <xf borderId="2" fillId="2" fontId="2" numFmtId="3" xfId="0" applyBorder="1" applyFont="1" applyNumberFormat="1"/>
    <xf borderId="0" fillId="3" fontId="2" numFmtId="165" xfId="0" applyFont="1" applyNumberFormat="1"/>
    <xf borderId="0" fillId="3" fontId="2" numFmtId="165" xfId="0" applyAlignment="1" applyFont="1" applyNumberFormat="1">
      <alignment readingOrder="0"/>
    </xf>
    <xf borderId="3" fillId="0" fontId="2" numFmtId="165" xfId="0" applyAlignment="1" applyBorder="1" applyFont="1" applyNumberFormat="1">
      <alignment readingOrder="0"/>
    </xf>
    <xf borderId="2" fillId="3" fontId="1" numFmtId="165" xfId="0" applyBorder="1" applyFont="1" applyNumberFormat="1"/>
    <xf borderId="0" fillId="0" fontId="2" numFmtId="164" xfId="0" applyFont="1" applyNumberFormat="1"/>
    <xf borderId="0" fillId="0" fontId="2" numFmtId="166" xfId="0" applyFont="1" applyNumberFormat="1"/>
    <xf borderId="0" fillId="0" fontId="1" numFmtId="0" xfId="0" applyAlignment="1" applyFont="1">
      <alignment readingOrder="0"/>
    </xf>
    <xf borderId="0" fillId="0" fontId="4" numFmtId="165" xfId="0" applyAlignment="1" applyFont="1" applyNumberFormat="1">
      <alignment vertical="bottom"/>
    </xf>
    <xf borderId="0" fillId="0" fontId="2" numFmtId="165" xfId="0" applyAlignment="1" applyFont="1" applyNumberFormat="1">
      <alignment horizontal="right" vertical="bottom"/>
    </xf>
    <xf borderId="2" fillId="0" fontId="2" numFmtId="165" xfId="0" applyAlignment="1" applyBorder="1" applyFont="1" applyNumberFormat="1">
      <alignment horizontal="right" vertical="bottom"/>
    </xf>
    <xf borderId="2" fillId="0" fontId="3" numFmtId="165" xfId="0" applyAlignment="1" applyBorder="1" applyFont="1" applyNumberFormat="1">
      <alignment horizontal="right" vertical="bottom"/>
    </xf>
    <xf borderId="0" fillId="0" fontId="5" numFmtId="0" xfId="0" applyAlignment="1" applyFont="1">
      <alignment horizontal="center" readingOrder="0" shrinkToFit="0" vertical="top" wrapText="1"/>
    </xf>
    <xf borderId="0" fillId="0" fontId="6" numFmtId="0" xfId="0" applyAlignment="1" applyFont="1">
      <alignment shrinkToFit="0" vertical="bottom" wrapText="1"/>
    </xf>
    <xf borderId="0" fillId="0" fontId="7" numFmtId="0" xfId="0" applyAlignment="1" applyFont="1">
      <alignment shrinkToFit="0" wrapText="1"/>
    </xf>
    <xf borderId="0" fillId="0" fontId="5" numFmtId="0" xfId="0" applyAlignment="1" applyFont="1">
      <alignment horizontal="center" readingOrder="0" shrinkToFit="0" vertical="bottom" wrapText="0"/>
    </xf>
    <xf borderId="0" fillId="0" fontId="5" numFmtId="165" xfId="0" applyAlignment="1" applyFont="1" applyNumberFormat="1">
      <alignment horizontal="center" readingOrder="0" shrinkToFit="0" vertical="bottom" wrapText="0"/>
    </xf>
    <xf borderId="0" fillId="0" fontId="5" numFmtId="9" xfId="0" applyAlignment="1" applyFont="1" applyNumberFormat="1">
      <alignment horizontal="center" readingOrder="0" shrinkToFit="0" vertical="bottom" wrapText="0"/>
    </xf>
    <xf borderId="0" fillId="0" fontId="5" numFmtId="0" xfId="0" applyAlignment="1" applyFont="1">
      <alignment horizontal="center" shrinkToFit="0" vertical="bottom" wrapText="0"/>
    </xf>
    <xf borderId="0" fillId="0" fontId="6" numFmtId="0" xfId="0" applyAlignment="1" applyFont="1">
      <alignment shrinkToFit="0" vertical="bottom" wrapText="0"/>
    </xf>
    <xf borderId="0" fillId="0" fontId="5" numFmtId="166" xfId="0" applyAlignment="1" applyFont="1" applyNumberFormat="1">
      <alignment horizontal="center" readingOrder="0" shrinkToFit="0" vertical="bottom" wrapText="0"/>
    </xf>
    <xf borderId="0" fillId="0" fontId="6" numFmtId="0" xfId="0" applyAlignment="1" applyFont="1">
      <alignment readingOrder="0" shrinkToFit="0" vertical="bottom" wrapText="0"/>
    </xf>
    <xf borderId="0" fillId="4" fontId="5" numFmtId="165" xfId="0" applyAlignment="1" applyFill="1" applyFont="1" applyNumberFormat="1">
      <alignment horizontal="center" readingOrder="0" shrinkToFit="0" vertical="bottom" wrapText="0"/>
    </xf>
    <xf borderId="0" fillId="4" fontId="5" numFmtId="166" xfId="0" applyAlignment="1" applyFont="1" applyNumberFormat="1">
      <alignment horizontal="center" readingOrder="0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4.43" defaultRowHeight="15.0"/>
  <cols>
    <col customWidth="1" min="1" max="1" width="3.0"/>
    <col customWidth="1" min="2" max="2" width="39.43"/>
    <col customWidth="1" min="3" max="3" width="8.43"/>
    <col customWidth="1" min="4" max="7" width="8.14"/>
    <col customWidth="1" min="8" max="8" width="9.57"/>
    <col customWidth="1" min="9" max="9" width="11.14"/>
    <col customWidth="1" min="10" max="15" width="11.0"/>
    <col customWidth="1" min="16" max="16" width="47.57"/>
    <col customWidth="1" min="17" max="28" width="8.86"/>
  </cols>
  <sheetData>
    <row r="1">
      <c r="A1" s="1"/>
      <c r="B1" s="1"/>
      <c r="C1" s="2"/>
      <c r="D1" s="2"/>
      <c r="E1" s="2"/>
      <c r="F1" s="2"/>
      <c r="G1" s="2"/>
      <c r="H1" s="3"/>
      <c r="I1" s="4"/>
      <c r="J1" s="5"/>
      <c r="K1" s="5">
        <v>2025.0</v>
      </c>
      <c r="L1" s="6">
        <v>2025.0</v>
      </c>
      <c r="M1" s="6">
        <v>2025.0</v>
      </c>
      <c r="N1" s="7"/>
      <c r="O1" s="8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>
      <c r="A2" s="1"/>
      <c r="B2" s="1"/>
      <c r="C2" s="10" t="s">
        <v>0</v>
      </c>
      <c r="D2" s="10"/>
      <c r="E2" s="10" t="s">
        <v>0</v>
      </c>
      <c r="F2" s="10" t="s">
        <v>0</v>
      </c>
      <c r="G2" s="10"/>
      <c r="H2" s="3"/>
      <c r="I2" s="11"/>
      <c r="J2" s="5">
        <v>2025.0</v>
      </c>
      <c r="K2" s="12" t="s">
        <v>1</v>
      </c>
      <c r="L2" s="13" t="s">
        <v>2</v>
      </c>
      <c r="M2" s="13" t="s">
        <v>2</v>
      </c>
      <c r="N2" s="14">
        <v>2026.0</v>
      </c>
      <c r="O2" s="14">
        <v>2027.0</v>
      </c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>
      <c r="A3" s="15"/>
      <c r="B3" s="15"/>
      <c r="C3" s="16" t="s">
        <v>3</v>
      </c>
      <c r="D3" s="16" t="s">
        <v>4</v>
      </c>
      <c r="E3" s="16" t="s">
        <v>5</v>
      </c>
      <c r="F3" s="16" t="s">
        <v>6</v>
      </c>
      <c r="G3" s="16" t="s">
        <v>7</v>
      </c>
      <c r="H3" s="17" t="s">
        <v>8</v>
      </c>
      <c r="I3" s="17" t="s">
        <v>9</v>
      </c>
      <c r="J3" s="18" t="s">
        <v>10</v>
      </c>
      <c r="K3" s="12" t="s">
        <v>11</v>
      </c>
      <c r="L3" s="19" t="s">
        <v>12</v>
      </c>
      <c r="M3" s="19" t="s">
        <v>13</v>
      </c>
      <c r="N3" s="7" t="s">
        <v>14</v>
      </c>
      <c r="O3" s="7" t="s">
        <v>14</v>
      </c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</row>
    <row r="4">
      <c r="A4" s="21" t="s">
        <v>15</v>
      </c>
      <c r="B4" s="21"/>
      <c r="C4" s="22"/>
      <c r="D4" s="22"/>
      <c r="E4" s="22"/>
      <c r="F4" s="22"/>
      <c r="G4" s="22"/>
      <c r="H4" s="23"/>
      <c r="I4" s="23"/>
      <c r="J4" s="24"/>
      <c r="K4" s="24"/>
      <c r="L4" s="25"/>
      <c r="M4" s="9"/>
      <c r="N4" s="26"/>
      <c r="O4" s="27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</row>
    <row r="5">
      <c r="A5" s="21" t="s">
        <v>16</v>
      </c>
      <c r="B5" s="21"/>
      <c r="C5" s="22"/>
      <c r="D5" s="22"/>
      <c r="E5" s="22"/>
      <c r="F5" s="22"/>
      <c r="G5" s="22"/>
      <c r="H5" s="23"/>
      <c r="I5" s="23"/>
      <c r="J5" s="24"/>
      <c r="K5" s="24"/>
      <c r="L5" s="25"/>
      <c r="M5" s="9"/>
      <c r="N5" s="26"/>
      <c r="O5" s="27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</row>
    <row r="6">
      <c r="A6" s="21"/>
      <c r="B6" s="21" t="s">
        <v>17</v>
      </c>
      <c r="C6" s="22"/>
      <c r="D6" s="22"/>
      <c r="E6" s="22"/>
      <c r="F6" s="22"/>
      <c r="G6" s="22"/>
      <c r="H6" s="23">
        <v>602.33</v>
      </c>
      <c r="I6" s="28">
        <v>2.83</v>
      </c>
      <c r="J6" s="28">
        <v>800.0</v>
      </c>
      <c r="K6" s="28">
        <v>947.69</v>
      </c>
      <c r="L6" s="29">
        <v>1012.0</v>
      </c>
      <c r="M6" s="25">
        <f>L6-J6</f>
        <v>212</v>
      </c>
      <c r="N6" s="30">
        <v>750.0</v>
      </c>
      <c r="O6" s="31">
        <v>500.0</v>
      </c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>
      <c r="A7" s="21"/>
      <c r="B7" s="21" t="s">
        <v>18</v>
      </c>
      <c r="C7" s="22"/>
      <c r="D7" s="22"/>
      <c r="E7" s="22"/>
      <c r="F7" s="22"/>
      <c r="G7" s="22"/>
      <c r="H7" s="23">
        <v>25.0</v>
      </c>
      <c r="I7" s="28">
        <v>0.0</v>
      </c>
      <c r="J7" s="23"/>
      <c r="K7" s="23"/>
      <c r="L7" s="25"/>
      <c r="M7" s="25"/>
      <c r="N7" s="32">
        <v>0.0</v>
      </c>
      <c r="O7" s="33"/>
      <c r="P7" s="9"/>
      <c r="Q7" s="34">
        <v>56839.0</v>
      </c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>
      <c r="A8" s="21"/>
      <c r="B8" s="21" t="s">
        <v>19</v>
      </c>
      <c r="C8" s="22">
        <v>1827.0</v>
      </c>
      <c r="D8" s="22">
        <v>2976.0</v>
      </c>
      <c r="E8" s="22">
        <v>3594.0</v>
      </c>
      <c r="F8" s="22">
        <v>3504.0</v>
      </c>
      <c r="G8" s="22">
        <v>0.0</v>
      </c>
      <c r="H8" s="23">
        <v>0.0</v>
      </c>
      <c r="I8" s="23">
        <v>0.0</v>
      </c>
      <c r="J8" s="23"/>
      <c r="K8" s="23"/>
      <c r="L8" s="25"/>
      <c r="M8" s="25"/>
      <c r="N8" s="32">
        <v>0.0</v>
      </c>
      <c r="O8" s="33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>
      <c r="A9" s="21"/>
      <c r="B9" s="21" t="s">
        <v>20</v>
      </c>
      <c r="C9" s="22"/>
      <c r="D9" s="22">
        <v>10080.0</v>
      </c>
      <c r="E9" s="22">
        <v>10980.0</v>
      </c>
      <c r="F9" s="22">
        <v>10800.0</v>
      </c>
      <c r="G9" s="22">
        <v>13631.0</v>
      </c>
      <c r="H9" s="23">
        <v>16848.0</v>
      </c>
      <c r="I9" s="23">
        <v>20326.0</v>
      </c>
      <c r="J9" s="28">
        <v>20326.0</v>
      </c>
      <c r="K9" s="28">
        <v>20326.0</v>
      </c>
      <c r="L9" s="25">
        <v>20326.0</v>
      </c>
      <c r="M9" s="25">
        <f t="shared" ref="M9:M13" si="1">L9-J9</f>
        <v>0</v>
      </c>
      <c r="N9" s="32">
        <v>20326.0</v>
      </c>
      <c r="O9" s="33">
        <f t="shared" ref="O9:O10" si="2">N9*1.05</f>
        <v>21342.3</v>
      </c>
      <c r="P9" s="34" t="s">
        <v>21</v>
      </c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>
      <c r="A10" s="21"/>
      <c r="B10" s="35" t="s">
        <v>22</v>
      </c>
      <c r="C10" s="22">
        <v>26460.0</v>
      </c>
      <c r="D10" s="22">
        <v>25650.0</v>
      </c>
      <c r="E10" s="22">
        <v>26190.0</v>
      </c>
      <c r="F10" s="22">
        <v>25920.0</v>
      </c>
      <c r="G10" s="22">
        <v>30637.0</v>
      </c>
      <c r="H10" s="23">
        <v>32016.0</v>
      </c>
      <c r="I10" s="28">
        <v>33806.0</v>
      </c>
      <c r="J10" s="28">
        <v>33806.0</v>
      </c>
      <c r="K10" s="28">
        <v>33806.0</v>
      </c>
      <c r="L10" s="25">
        <v>33806.0</v>
      </c>
      <c r="M10" s="25">
        <f t="shared" si="1"/>
        <v>0</v>
      </c>
      <c r="N10" s="32">
        <v>33806.0</v>
      </c>
      <c r="O10" s="33">
        <f t="shared" si="2"/>
        <v>35496.3</v>
      </c>
      <c r="P10" s="34" t="s">
        <v>23</v>
      </c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>
      <c r="A11" s="21"/>
      <c r="B11" s="21" t="s">
        <v>24</v>
      </c>
      <c r="C11" s="22">
        <v>300.0</v>
      </c>
      <c r="D11" s="22">
        <v>300.0</v>
      </c>
      <c r="E11" s="22">
        <v>300.0</v>
      </c>
      <c r="F11" s="22">
        <v>300.0</v>
      </c>
      <c r="G11" s="22">
        <v>300.0</v>
      </c>
      <c r="H11" s="23">
        <v>300.0</v>
      </c>
      <c r="I11" s="23">
        <v>300.0</v>
      </c>
      <c r="J11" s="28">
        <v>300.0</v>
      </c>
      <c r="K11" s="28">
        <v>300.0</v>
      </c>
      <c r="L11" s="25">
        <v>300.0</v>
      </c>
      <c r="M11" s="25">
        <f t="shared" si="1"/>
        <v>0</v>
      </c>
      <c r="N11" s="32">
        <v>300.0</v>
      </c>
      <c r="O11" s="31">
        <v>300.0</v>
      </c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>
      <c r="A12" s="21" t="s">
        <v>25</v>
      </c>
      <c r="B12" s="36"/>
      <c r="C12" s="37">
        <f>ROUND(SUM(C5:C11),5)</f>
        <v>28587</v>
      </c>
      <c r="D12" s="37">
        <f t="shared" ref="D12:G12" si="3">SUM(D8:D11)</f>
        <v>39006</v>
      </c>
      <c r="E12" s="37">
        <f t="shared" si="3"/>
        <v>41064</v>
      </c>
      <c r="F12" s="37">
        <f t="shared" si="3"/>
        <v>40524</v>
      </c>
      <c r="G12" s="37">
        <f t="shared" si="3"/>
        <v>44568</v>
      </c>
      <c r="H12" s="38">
        <f t="shared" ref="H12:L12" si="4">SUM(H6:H11)</f>
        <v>49791.33</v>
      </c>
      <c r="I12" s="39">
        <f t="shared" si="4"/>
        <v>54434.83</v>
      </c>
      <c r="J12" s="38">
        <f t="shared" si="4"/>
        <v>55232</v>
      </c>
      <c r="K12" s="38">
        <f t="shared" si="4"/>
        <v>55379.69</v>
      </c>
      <c r="L12" s="38">
        <f t="shared" si="4"/>
        <v>55444</v>
      </c>
      <c r="M12" s="40">
        <f t="shared" si="1"/>
        <v>212</v>
      </c>
      <c r="N12" s="41">
        <f t="shared" ref="N12:O12" si="5">SUM(N6:N11)</f>
        <v>55182</v>
      </c>
      <c r="O12" s="41">
        <f t="shared" si="5"/>
        <v>57638.6</v>
      </c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>
      <c r="A13" s="21" t="s">
        <v>26</v>
      </c>
      <c r="B13" s="21"/>
      <c r="C13" s="22">
        <f t="shared" ref="C13:H13" si="6">C12</f>
        <v>28587</v>
      </c>
      <c r="D13" s="22">
        <f t="shared" si="6"/>
        <v>39006</v>
      </c>
      <c r="E13" s="22">
        <f t="shared" si="6"/>
        <v>41064</v>
      </c>
      <c r="F13" s="22">
        <f t="shared" si="6"/>
        <v>40524</v>
      </c>
      <c r="G13" s="22">
        <f t="shared" si="6"/>
        <v>44568</v>
      </c>
      <c r="H13" s="23">
        <f t="shared" si="6"/>
        <v>49791.33</v>
      </c>
      <c r="I13" s="23">
        <f t="shared" ref="I13:K13" si="7">SUM(I12)</f>
        <v>54434.83</v>
      </c>
      <c r="J13" s="23">
        <f t="shared" si="7"/>
        <v>55232</v>
      </c>
      <c r="K13" s="23">
        <f t="shared" si="7"/>
        <v>55379.69</v>
      </c>
      <c r="L13" s="23">
        <f>L12</f>
        <v>55444</v>
      </c>
      <c r="M13" s="40">
        <f t="shared" si="1"/>
        <v>212</v>
      </c>
      <c r="N13" s="32">
        <f t="shared" ref="N13:O13" si="8">N12</f>
        <v>55182</v>
      </c>
      <c r="O13" s="32">
        <f t="shared" si="8"/>
        <v>57638.6</v>
      </c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>
      <c r="A14" s="21" t="s">
        <v>27</v>
      </c>
      <c r="B14" s="21"/>
      <c r="C14" s="22"/>
      <c r="D14" s="22"/>
      <c r="E14" s="22"/>
      <c r="F14" s="22"/>
      <c r="G14" s="22"/>
      <c r="H14" s="23"/>
      <c r="I14" s="23"/>
      <c r="J14" s="24"/>
      <c r="K14" s="24"/>
      <c r="L14" s="25"/>
      <c r="M14" s="25"/>
      <c r="N14" s="32"/>
      <c r="O14" s="33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>
      <c r="A15" s="21"/>
      <c r="B15" s="21" t="s">
        <v>28</v>
      </c>
      <c r="C15" s="22">
        <v>3443.0</v>
      </c>
      <c r="D15" s="22">
        <v>3061.77</v>
      </c>
      <c r="E15" s="22">
        <v>3876.5</v>
      </c>
      <c r="F15" s="22">
        <v>3381.5</v>
      </c>
      <c r="G15" s="22">
        <v>4263.0</v>
      </c>
      <c r="H15" s="23">
        <v>2627.5</v>
      </c>
      <c r="I15" s="28">
        <v>4938.5</v>
      </c>
      <c r="J15" s="42">
        <v>4800.0</v>
      </c>
      <c r="K15" s="42">
        <v>1608.73</v>
      </c>
      <c r="L15" s="25">
        <f>K15</f>
        <v>1608.73</v>
      </c>
      <c r="M15" s="25">
        <f t="shared" ref="M15:M26" si="9">J15-L15</f>
        <v>3191.27</v>
      </c>
      <c r="N15" s="30">
        <v>2000.0</v>
      </c>
      <c r="O15" s="31">
        <v>906.0</v>
      </c>
      <c r="P15" s="9" t="s">
        <v>29</v>
      </c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>
      <c r="A16" s="21"/>
      <c r="B16" s="21" t="s">
        <v>30</v>
      </c>
      <c r="C16" s="22">
        <v>0.0</v>
      </c>
      <c r="D16" s="22"/>
      <c r="E16" s="22"/>
      <c r="F16" s="22"/>
      <c r="G16" s="22">
        <v>0.0</v>
      </c>
      <c r="H16" s="23">
        <v>10.0</v>
      </c>
      <c r="I16" s="23">
        <v>0.0</v>
      </c>
      <c r="J16" s="24"/>
      <c r="K16" s="24"/>
      <c r="L16" s="25"/>
      <c r="M16" s="25">
        <f t="shared" si="9"/>
        <v>0</v>
      </c>
      <c r="N16" s="32"/>
      <c r="O16" s="33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>
      <c r="A17" s="21"/>
      <c r="B17" s="21" t="s">
        <v>31</v>
      </c>
      <c r="C17" s="22">
        <v>0.0</v>
      </c>
      <c r="D17" s="22"/>
      <c r="E17" s="22"/>
      <c r="F17" s="22"/>
      <c r="G17" s="22">
        <v>0.0</v>
      </c>
      <c r="H17" s="23"/>
      <c r="I17" s="23">
        <v>0.0</v>
      </c>
      <c r="J17" s="24"/>
      <c r="K17" s="24"/>
      <c r="L17" s="25"/>
      <c r="M17" s="25">
        <f t="shared" si="9"/>
        <v>0</v>
      </c>
      <c r="N17" s="32"/>
      <c r="O17" s="33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>
      <c r="A18" s="21"/>
      <c r="B18" s="21" t="s">
        <v>32</v>
      </c>
      <c r="C18" s="22">
        <v>552.85</v>
      </c>
      <c r="D18" s="22">
        <v>510.88</v>
      </c>
      <c r="E18" s="22">
        <v>500.87</v>
      </c>
      <c r="F18" s="22">
        <v>487.08</v>
      </c>
      <c r="G18" s="22">
        <v>580.0</v>
      </c>
      <c r="H18" s="23">
        <v>628.31</v>
      </c>
      <c r="I18" s="28">
        <v>671.42</v>
      </c>
      <c r="J18" s="42">
        <v>674.0</v>
      </c>
      <c r="K18" s="42">
        <v>793.26</v>
      </c>
      <c r="L18" s="29">
        <v>836.0</v>
      </c>
      <c r="M18" s="25">
        <f t="shared" si="9"/>
        <v>-162</v>
      </c>
      <c r="N18" s="32">
        <f t="shared" ref="N18:N24" si="10">L18*1.05</f>
        <v>877.8</v>
      </c>
      <c r="O18" s="33">
        <f t="shared" ref="O18:O24" si="11">N18*1.05</f>
        <v>921.69</v>
      </c>
      <c r="P18" s="34" t="s">
        <v>33</v>
      </c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>
      <c r="A19" s="21"/>
      <c r="B19" s="21" t="s">
        <v>34</v>
      </c>
      <c r="C19" s="22">
        <v>448.91</v>
      </c>
      <c r="D19" s="22">
        <v>610.68</v>
      </c>
      <c r="E19" s="22">
        <v>535.82</v>
      </c>
      <c r="F19" s="22">
        <v>499.97</v>
      </c>
      <c r="G19" s="22">
        <v>524.0</v>
      </c>
      <c r="H19" s="23">
        <v>637.61</v>
      </c>
      <c r="I19" s="28">
        <v>573.09</v>
      </c>
      <c r="J19" s="42">
        <v>601.0</v>
      </c>
      <c r="K19" s="42">
        <v>485.74</v>
      </c>
      <c r="L19" s="29">
        <v>527.0</v>
      </c>
      <c r="M19" s="25">
        <f t="shared" si="9"/>
        <v>74</v>
      </c>
      <c r="N19" s="32">
        <f t="shared" si="10"/>
        <v>553.35</v>
      </c>
      <c r="O19" s="33">
        <f t="shared" si="11"/>
        <v>581.0175</v>
      </c>
      <c r="P19" s="34" t="s">
        <v>33</v>
      </c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>
      <c r="A20" s="21"/>
      <c r="B20" s="21" t="s">
        <v>35</v>
      </c>
      <c r="C20" s="22">
        <v>563.94</v>
      </c>
      <c r="D20" s="22">
        <v>529.2</v>
      </c>
      <c r="E20" s="22">
        <v>492.21</v>
      </c>
      <c r="F20" s="22">
        <v>407.82</v>
      </c>
      <c r="G20" s="22">
        <v>448.0</v>
      </c>
      <c r="H20" s="23">
        <v>476.51</v>
      </c>
      <c r="I20" s="28">
        <v>444.35</v>
      </c>
      <c r="J20" s="42">
        <v>459.0</v>
      </c>
      <c r="K20" s="42">
        <v>401.77</v>
      </c>
      <c r="L20" s="29">
        <v>439.0</v>
      </c>
      <c r="M20" s="25">
        <f t="shared" si="9"/>
        <v>20</v>
      </c>
      <c r="N20" s="32">
        <f t="shared" si="10"/>
        <v>460.95</v>
      </c>
      <c r="O20" s="33">
        <f t="shared" si="11"/>
        <v>483.9975</v>
      </c>
      <c r="P20" s="34" t="s">
        <v>33</v>
      </c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ht="15.75" customHeight="1">
      <c r="A21" s="21"/>
      <c r="B21" s="21" t="s">
        <v>36</v>
      </c>
      <c r="C21" s="22">
        <v>1575.11</v>
      </c>
      <c r="D21" s="22">
        <v>1548.59</v>
      </c>
      <c r="E21" s="22">
        <v>1381.5</v>
      </c>
      <c r="F21" s="22">
        <v>1200.7</v>
      </c>
      <c r="G21" s="22">
        <v>1071.0</v>
      </c>
      <c r="H21" s="23">
        <v>1070.02</v>
      </c>
      <c r="I21" s="28">
        <v>1218.53</v>
      </c>
      <c r="J21" s="42">
        <v>1276.0</v>
      </c>
      <c r="K21" s="42">
        <v>1263.81</v>
      </c>
      <c r="L21" s="29">
        <v>1448.0</v>
      </c>
      <c r="M21" s="25">
        <f t="shared" si="9"/>
        <v>-172</v>
      </c>
      <c r="N21" s="32">
        <f t="shared" si="10"/>
        <v>1520.4</v>
      </c>
      <c r="O21" s="33">
        <f t="shared" si="11"/>
        <v>1596.42</v>
      </c>
      <c r="P21" s="34" t="s">
        <v>33</v>
      </c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ht="15.75" customHeight="1">
      <c r="A22" s="21"/>
      <c r="B22" s="21" t="s">
        <v>37</v>
      </c>
      <c r="C22" s="22">
        <v>455.45</v>
      </c>
      <c r="D22" s="22">
        <v>448.3</v>
      </c>
      <c r="E22" s="22">
        <v>498.96</v>
      </c>
      <c r="F22" s="22">
        <v>478.02</v>
      </c>
      <c r="G22" s="22">
        <v>480.0</v>
      </c>
      <c r="H22" s="23">
        <v>508.04</v>
      </c>
      <c r="I22" s="28">
        <v>609.78</v>
      </c>
      <c r="J22" s="42">
        <v>610.0</v>
      </c>
      <c r="K22" s="42">
        <v>622.7</v>
      </c>
      <c r="L22" s="29">
        <v>676.0</v>
      </c>
      <c r="M22" s="25">
        <f t="shared" si="9"/>
        <v>-66</v>
      </c>
      <c r="N22" s="32">
        <f t="shared" si="10"/>
        <v>709.8</v>
      </c>
      <c r="O22" s="33">
        <f t="shared" si="11"/>
        <v>745.29</v>
      </c>
      <c r="P22" s="34" t="s">
        <v>33</v>
      </c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ht="15.75" customHeight="1">
      <c r="A23" s="21"/>
      <c r="B23" s="21" t="s">
        <v>38</v>
      </c>
      <c r="C23" s="22">
        <v>866.77</v>
      </c>
      <c r="D23" s="22">
        <v>805.15</v>
      </c>
      <c r="E23" s="22">
        <v>1070.9</v>
      </c>
      <c r="F23" s="22">
        <v>689.48</v>
      </c>
      <c r="G23" s="22">
        <v>655.0</v>
      </c>
      <c r="H23" s="23">
        <v>484.27</v>
      </c>
      <c r="I23" s="28">
        <v>450.49</v>
      </c>
      <c r="J23" s="42">
        <v>460.0</v>
      </c>
      <c r="K23" s="42">
        <v>429.33</v>
      </c>
      <c r="L23" s="29">
        <v>470.0</v>
      </c>
      <c r="M23" s="25">
        <f t="shared" si="9"/>
        <v>-10</v>
      </c>
      <c r="N23" s="32">
        <f t="shared" si="10"/>
        <v>493.5</v>
      </c>
      <c r="O23" s="33">
        <f t="shared" si="11"/>
        <v>518.175</v>
      </c>
      <c r="P23" s="34" t="s">
        <v>33</v>
      </c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ht="15.75" customHeight="1">
      <c r="A24" s="21"/>
      <c r="B24" s="21" t="s">
        <v>39</v>
      </c>
      <c r="C24" s="22">
        <v>466.41</v>
      </c>
      <c r="D24" s="22">
        <v>472.13</v>
      </c>
      <c r="E24" s="22">
        <v>455.86</v>
      </c>
      <c r="F24" s="22">
        <v>452.98</v>
      </c>
      <c r="G24" s="22">
        <v>462.0</v>
      </c>
      <c r="H24" s="23">
        <v>473.14</v>
      </c>
      <c r="I24" s="28">
        <v>491.37</v>
      </c>
      <c r="J24" s="42">
        <v>504.0</v>
      </c>
      <c r="K24" s="42">
        <v>459.58</v>
      </c>
      <c r="L24" s="29">
        <v>502.0</v>
      </c>
      <c r="M24" s="25">
        <f t="shared" si="9"/>
        <v>2</v>
      </c>
      <c r="N24" s="32">
        <f t="shared" si="10"/>
        <v>527.1</v>
      </c>
      <c r="O24" s="33">
        <f t="shared" si="11"/>
        <v>553.455</v>
      </c>
      <c r="P24" s="34" t="s">
        <v>33</v>
      </c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ht="15.75" customHeight="1">
      <c r="A25" s="21"/>
      <c r="B25" s="21" t="s">
        <v>40</v>
      </c>
      <c r="C25" s="22"/>
      <c r="D25" s="22"/>
      <c r="E25" s="22"/>
      <c r="F25" s="22"/>
      <c r="G25" s="22"/>
      <c r="H25" s="23">
        <v>335.0</v>
      </c>
      <c r="I25" s="23"/>
      <c r="J25" s="42"/>
      <c r="K25" s="42">
        <v>580.0</v>
      </c>
      <c r="L25" s="25">
        <f>K25</f>
        <v>580</v>
      </c>
      <c r="M25" s="25">
        <f t="shared" si="9"/>
        <v>-580</v>
      </c>
      <c r="N25" s="30">
        <v>500.0</v>
      </c>
      <c r="O25" s="31">
        <v>500.0</v>
      </c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ht="15.75" customHeight="1">
      <c r="A26" s="21"/>
      <c r="B26" s="21" t="s">
        <v>41</v>
      </c>
      <c r="C26" s="22">
        <v>1009.0</v>
      </c>
      <c r="D26" s="22">
        <v>1009.0</v>
      </c>
      <c r="E26" s="22">
        <v>1009.0</v>
      </c>
      <c r="F26" s="22">
        <v>1009.0</v>
      </c>
      <c r="G26" s="22">
        <v>1024.0</v>
      </c>
      <c r="H26" s="23">
        <v>1024.0</v>
      </c>
      <c r="I26" s="28">
        <v>1024.0</v>
      </c>
      <c r="J26" s="42">
        <v>1075.0</v>
      </c>
      <c r="K26" s="42">
        <v>1031.0</v>
      </c>
      <c r="L26" s="29">
        <v>1031.0</v>
      </c>
      <c r="M26" s="25">
        <f t="shared" si="9"/>
        <v>44</v>
      </c>
      <c r="N26" s="32">
        <f>1.05*L26</f>
        <v>1082.55</v>
      </c>
      <c r="O26" s="31">
        <v>1300.0</v>
      </c>
      <c r="P26" s="9" t="s">
        <v>42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ht="15.75" customHeight="1">
      <c r="A27" s="21"/>
      <c r="B27" s="21" t="s">
        <v>43</v>
      </c>
      <c r="C27" s="22">
        <v>2995.0</v>
      </c>
      <c r="D27" s="22">
        <v>2444.74</v>
      </c>
      <c r="E27" s="43">
        <v>2533.74</v>
      </c>
      <c r="F27" s="43">
        <v>3259.05</v>
      </c>
      <c r="G27" s="43">
        <v>3503.0</v>
      </c>
      <c r="H27" s="23">
        <v>0.0</v>
      </c>
      <c r="I27" s="28">
        <v>0.0</v>
      </c>
      <c r="J27" s="42">
        <v>0.0</v>
      </c>
      <c r="K27" s="42">
        <v>0.0</v>
      </c>
      <c r="L27" s="25"/>
      <c r="M27" s="25"/>
      <c r="N27" s="32"/>
      <c r="O27" s="33"/>
      <c r="P27" s="9" t="s">
        <v>44</v>
      </c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ht="15.75" customHeight="1">
      <c r="A28" s="21"/>
      <c r="B28" s="21" t="s">
        <v>45</v>
      </c>
      <c r="C28" s="22">
        <v>3626.0</v>
      </c>
      <c r="D28" s="22">
        <v>3843.0</v>
      </c>
      <c r="E28" s="22">
        <v>3887.0</v>
      </c>
      <c r="F28" s="22">
        <v>3692.0</v>
      </c>
      <c r="G28" s="22">
        <v>4156.0</v>
      </c>
      <c r="H28" s="23">
        <v>4580.0</v>
      </c>
      <c r="I28" s="28">
        <v>4552.0</v>
      </c>
      <c r="J28" s="42">
        <v>4780.0</v>
      </c>
      <c r="K28" s="42">
        <v>5426.0</v>
      </c>
      <c r="L28" s="29">
        <v>5426.0</v>
      </c>
      <c r="M28" s="25">
        <f t="shared" ref="M28:M29" si="12">J28-L28</f>
        <v>-646</v>
      </c>
      <c r="N28" s="30">
        <v>7000.0</v>
      </c>
      <c r="O28" s="31">
        <v>7500.0</v>
      </c>
      <c r="P28" s="34" t="s">
        <v>46</v>
      </c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ht="15.75" customHeight="1">
      <c r="A29" s="21"/>
      <c r="B29" s="21" t="s">
        <v>47</v>
      </c>
      <c r="C29" s="22">
        <v>10140.0</v>
      </c>
      <c r="D29" s="22">
        <v>9385.0</v>
      </c>
      <c r="E29" s="22">
        <v>9360.0</v>
      </c>
      <c r="F29" s="22">
        <v>9503.0</v>
      </c>
      <c r="G29" s="22">
        <v>9360.0</v>
      </c>
      <c r="H29" s="23">
        <v>10140.0</v>
      </c>
      <c r="I29" s="28">
        <v>10720.0</v>
      </c>
      <c r="J29" s="42">
        <v>11000.0</v>
      </c>
      <c r="K29" s="42">
        <v>11760.0</v>
      </c>
      <c r="L29" s="29">
        <v>12880.0</v>
      </c>
      <c r="M29" s="25">
        <f t="shared" si="12"/>
        <v>-1880</v>
      </c>
      <c r="N29" s="30">
        <v>13440.0</v>
      </c>
      <c r="O29" s="30">
        <v>13440.0</v>
      </c>
      <c r="P29" s="34" t="s">
        <v>48</v>
      </c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ht="15.75" customHeight="1">
      <c r="A30" s="21"/>
      <c r="B30" s="21" t="s">
        <v>49</v>
      </c>
      <c r="C30" s="22"/>
      <c r="D30" s="22"/>
      <c r="E30" s="22"/>
      <c r="F30" s="22"/>
      <c r="G30" s="22"/>
      <c r="H30" s="23">
        <v>250.0</v>
      </c>
      <c r="I30" s="23"/>
      <c r="J30" s="24"/>
      <c r="K30" s="24"/>
      <c r="L30" s="25"/>
      <c r="M30" s="25"/>
      <c r="N30" s="32"/>
      <c r="O30" s="33"/>
      <c r="P30" s="34" t="s">
        <v>50</v>
      </c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ht="15.75" customHeight="1">
      <c r="A31" s="21"/>
      <c r="B31" s="44" t="s">
        <v>51</v>
      </c>
      <c r="C31" s="22">
        <v>1100.0</v>
      </c>
      <c r="D31" s="22"/>
      <c r="E31" s="22">
        <v>664.0</v>
      </c>
      <c r="F31" s="22">
        <v>1900.0</v>
      </c>
      <c r="G31" s="22">
        <v>500.0</v>
      </c>
      <c r="H31" s="23">
        <v>4627.0</v>
      </c>
      <c r="I31" s="28">
        <v>4452.7</v>
      </c>
      <c r="J31" s="42">
        <v>2500.0</v>
      </c>
      <c r="K31" s="42">
        <v>775.0</v>
      </c>
      <c r="L31" s="29">
        <v>775.0</v>
      </c>
      <c r="M31" s="25">
        <f>J31-L31</f>
        <v>1725</v>
      </c>
      <c r="N31" s="30">
        <v>2000.0</v>
      </c>
      <c r="O31" s="31">
        <v>2000.0</v>
      </c>
      <c r="P31" s="9" t="s">
        <v>52</v>
      </c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ht="15.75" customHeight="1">
      <c r="A32" s="21"/>
      <c r="B32" s="21" t="s">
        <v>53</v>
      </c>
      <c r="C32" s="22"/>
      <c r="D32" s="22"/>
      <c r="E32" s="22">
        <v>152.51</v>
      </c>
      <c r="F32" s="22">
        <v>0.0</v>
      </c>
      <c r="G32" s="22">
        <v>0.0</v>
      </c>
      <c r="H32" s="23"/>
      <c r="I32" s="23"/>
      <c r="J32" s="24"/>
      <c r="K32" s="24"/>
      <c r="L32" s="25"/>
      <c r="M32" s="25"/>
      <c r="N32" s="32"/>
      <c r="O32" s="33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ht="15.75" customHeight="1">
      <c r="A33" s="21"/>
      <c r="B33" s="21" t="s">
        <v>54</v>
      </c>
      <c r="C33" s="22">
        <v>177.4</v>
      </c>
      <c r="D33" s="22">
        <v>235.02</v>
      </c>
      <c r="E33" s="22">
        <v>234.6</v>
      </c>
      <c r="F33" s="22">
        <v>83.56</v>
      </c>
      <c r="G33" s="22">
        <v>86.0</v>
      </c>
      <c r="H33" s="23">
        <v>258.83</v>
      </c>
      <c r="I33" s="28">
        <v>283.99</v>
      </c>
      <c r="J33" s="42">
        <v>500.0</v>
      </c>
      <c r="K33" s="42">
        <v>259.0</v>
      </c>
      <c r="L33" s="29">
        <v>269.0</v>
      </c>
      <c r="M33" s="25">
        <f t="shared" ref="M33:M37" si="13">J33-L33</f>
        <v>231</v>
      </c>
      <c r="N33" s="30">
        <v>450.0</v>
      </c>
      <c r="O33" s="31">
        <v>500.0</v>
      </c>
      <c r="P33" s="9" t="s">
        <v>55</v>
      </c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ht="15.75" customHeight="1">
      <c r="A34" s="21"/>
      <c r="B34" s="21" t="s">
        <v>56</v>
      </c>
      <c r="C34" s="22">
        <v>3425.0</v>
      </c>
      <c r="D34" s="22">
        <v>3130.0</v>
      </c>
      <c r="E34" s="22">
        <v>2721.65</v>
      </c>
      <c r="F34" s="22">
        <v>3499.2</v>
      </c>
      <c r="G34" s="22">
        <v>3130.0</v>
      </c>
      <c r="H34" s="23">
        <v>2859.0</v>
      </c>
      <c r="I34" s="28">
        <v>4819.0</v>
      </c>
      <c r="J34" s="42">
        <v>3600.0</v>
      </c>
      <c r="K34" s="42">
        <v>3900.0</v>
      </c>
      <c r="L34" s="29">
        <v>4590.0</v>
      </c>
      <c r="M34" s="25">
        <f t="shared" si="13"/>
        <v>-990</v>
      </c>
      <c r="N34" s="30">
        <v>4500.0</v>
      </c>
      <c r="O34" s="31">
        <v>4500.0</v>
      </c>
      <c r="P34" s="34" t="s">
        <v>57</v>
      </c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ht="15.75" customHeight="1">
      <c r="A35" s="21"/>
      <c r="B35" s="21" t="s">
        <v>58</v>
      </c>
      <c r="C35" s="22"/>
      <c r="D35" s="22">
        <v>10260.0</v>
      </c>
      <c r="E35" s="22">
        <v>10980.0</v>
      </c>
      <c r="F35" s="22">
        <v>10800.0</v>
      </c>
      <c r="G35" s="22">
        <v>13631.0</v>
      </c>
      <c r="H35" s="23">
        <v>16848.0</v>
      </c>
      <c r="I35" s="23">
        <v>20326.0</v>
      </c>
      <c r="J35" s="42">
        <v>20326.0</v>
      </c>
      <c r="K35" s="42">
        <v>20326.0</v>
      </c>
      <c r="L35" s="25">
        <v>20326.0</v>
      </c>
      <c r="M35" s="25">
        <f t="shared" si="13"/>
        <v>0</v>
      </c>
      <c r="N35" s="32">
        <v>20326.0</v>
      </c>
      <c r="O35" s="33">
        <f>O9</f>
        <v>21342.3</v>
      </c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ht="15.75" customHeight="1">
      <c r="A36" s="21"/>
      <c r="B36" s="21" t="s">
        <v>59</v>
      </c>
      <c r="C36" s="22">
        <v>50.0</v>
      </c>
      <c r="D36" s="22">
        <v>50.0</v>
      </c>
      <c r="E36" s="22">
        <v>50.0</v>
      </c>
      <c r="F36" s="22">
        <v>50.0</v>
      </c>
      <c r="G36" s="22">
        <v>50.0</v>
      </c>
      <c r="H36" s="23">
        <v>50.0</v>
      </c>
      <c r="I36" s="23">
        <v>50.0</v>
      </c>
      <c r="J36" s="42">
        <v>50.0</v>
      </c>
      <c r="K36" s="42">
        <v>50.0</v>
      </c>
      <c r="L36" s="25">
        <v>50.0</v>
      </c>
      <c r="M36" s="25">
        <f t="shared" si="13"/>
        <v>0</v>
      </c>
      <c r="N36" s="32">
        <v>50.0</v>
      </c>
      <c r="O36" s="31">
        <v>50.0</v>
      </c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ht="15.75" customHeight="1">
      <c r="A37" s="21"/>
      <c r="B37" s="21" t="s">
        <v>60</v>
      </c>
      <c r="C37" s="22">
        <v>12.0</v>
      </c>
      <c r="D37" s="22"/>
      <c r="E37" s="22"/>
      <c r="F37" s="22"/>
      <c r="G37" s="22"/>
      <c r="H37" s="23">
        <v>400.0</v>
      </c>
      <c r="I37" s="28">
        <v>97.49</v>
      </c>
      <c r="J37" s="42">
        <v>0.0</v>
      </c>
      <c r="K37" s="42">
        <v>368.0</v>
      </c>
      <c r="L37" s="29">
        <v>368.0</v>
      </c>
      <c r="M37" s="25">
        <f t="shared" si="13"/>
        <v>-368</v>
      </c>
      <c r="N37" s="32"/>
      <c r="O37" s="33"/>
      <c r="P37" s="9" t="s">
        <v>61</v>
      </c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ht="15.75" customHeight="1">
      <c r="A38" s="21"/>
      <c r="B38" s="21" t="s">
        <v>62</v>
      </c>
      <c r="C38" s="22">
        <v>0.0</v>
      </c>
      <c r="D38" s="22"/>
      <c r="E38" s="22"/>
      <c r="F38" s="22"/>
      <c r="G38" s="22"/>
      <c r="H38" s="23"/>
      <c r="I38" s="23"/>
      <c r="J38" s="24"/>
      <c r="K38" s="24"/>
      <c r="L38" s="25"/>
      <c r="M38" s="25"/>
      <c r="N38" s="32"/>
      <c r="O38" s="33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ht="15.75" customHeight="1">
      <c r="A39" s="21"/>
      <c r="B39" s="21" t="s">
        <v>63</v>
      </c>
      <c r="C39" s="22">
        <v>105.51</v>
      </c>
      <c r="D39" s="22">
        <v>90.84</v>
      </c>
      <c r="E39" s="22">
        <v>78.2</v>
      </c>
      <c r="F39" s="22">
        <v>63.9</v>
      </c>
      <c r="G39" s="22">
        <v>68.0</v>
      </c>
      <c r="H39" s="23">
        <v>706.95</v>
      </c>
      <c r="I39" s="28">
        <v>168.25</v>
      </c>
      <c r="J39" s="42">
        <v>300.0</v>
      </c>
      <c r="K39" s="42">
        <v>63.0</v>
      </c>
      <c r="L39" s="29">
        <v>70.0</v>
      </c>
      <c r="M39" s="25">
        <f t="shared" ref="M39:M40" si="16">J39-L39</f>
        <v>230</v>
      </c>
      <c r="N39" s="32">
        <v>300.0</v>
      </c>
      <c r="O39" s="31">
        <v>200.0</v>
      </c>
      <c r="P39" s="9" t="s">
        <v>64</v>
      </c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ht="15.75" customHeight="1">
      <c r="A40" s="21" t="s">
        <v>65</v>
      </c>
      <c r="B40" s="21"/>
      <c r="C40" s="22">
        <f t="shared" ref="C40:H40" si="14">ROUND(SUM(C14:C39),5)</f>
        <v>31012.35</v>
      </c>
      <c r="D40" s="22">
        <f t="shared" si="14"/>
        <v>38434.3</v>
      </c>
      <c r="E40" s="22">
        <f t="shared" si="14"/>
        <v>40483.32</v>
      </c>
      <c r="F40" s="22">
        <f t="shared" si="14"/>
        <v>41457.26</v>
      </c>
      <c r="G40" s="22">
        <f t="shared" si="14"/>
        <v>43991</v>
      </c>
      <c r="H40" s="45">
        <f t="shared" si="14"/>
        <v>48994.18</v>
      </c>
      <c r="I40" s="46">
        <f t="shared" ref="I40:L40" si="15">SUM(I15:I39)</f>
        <v>55890.96</v>
      </c>
      <c r="J40" s="46">
        <f t="shared" si="15"/>
        <v>53515</v>
      </c>
      <c r="K40" s="46">
        <f t="shared" si="15"/>
        <v>50602.92</v>
      </c>
      <c r="L40" s="46">
        <f t="shared" si="15"/>
        <v>52871.73</v>
      </c>
      <c r="M40" s="25">
        <f t="shared" si="16"/>
        <v>643.27</v>
      </c>
      <c r="N40" s="47">
        <f t="shared" ref="N40:O40" si="17">SUM(N15:N39)</f>
        <v>56791.45</v>
      </c>
      <c r="O40" s="47">
        <f t="shared" si="17"/>
        <v>57638.345</v>
      </c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ht="15.75" customHeight="1">
      <c r="A41" s="21" t="s">
        <v>66</v>
      </c>
      <c r="B41" s="21"/>
      <c r="C41" s="22">
        <f t="shared" ref="C41:H41" si="18">ROUND(C4+C13-C40,5)</f>
        <v>-2425.35</v>
      </c>
      <c r="D41" s="22">
        <f t="shared" si="18"/>
        <v>571.7</v>
      </c>
      <c r="E41" s="22">
        <f t="shared" si="18"/>
        <v>580.68</v>
      </c>
      <c r="F41" s="22">
        <f t="shared" si="18"/>
        <v>-933.26</v>
      </c>
      <c r="G41" s="22">
        <f t="shared" si="18"/>
        <v>577</v>
      </c>
      <c r="H41" s="45">
        <f t="shared" si="18"/>
        <v>797.15</v>
      </c>
      <c r="I41" s="23">
        <f t="shared" ref="I41:L41" si="19">SUM(I12-I40)</f>
        <v>-1456.13</v>
      </c>
      <c r="J41" s="23">
        <f t="shared" si="19"/>
        <v>1717</v>
      </c>
      <c r="K41" s="23">
        <f t="shared" si="19"/>
        <v>4776.77</v>
      </c>
      <c r="L41" s="23">
        <f t="shared" si="19"/>
        <v>2572.27</v>
      </c>
      <c r="M41" s="25">
        <f>ABS(J41-L41)</f>
        <v>855.27</v>
      </c>
      <c r="N41" s="41">
        <f t="shared" ref="N41:O41" si="20">SUM(N12-N40)</f>
        <v>-1609.45</v>
      </c>
      <c r="O41" s="41">
        <f t="shared" si="20"/>
        <v>0.255</v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ht="15.75" customHeight="1">
      <c r="A42" s="21" t="s">
        <v>67</v>
      </c>
      <c r="B42" s="21"/>
      <c r="C42" s="22"/>
      <c r="D42" s="22"/>
      <c r="E42" s="22"/>
      <c r="F42" s="22"/>
      <c r="G42" s="22"/>
      <c r="H42" s="23"/>
      <c r="I42" s="23"/>
      <c r="J42" s="24"/>
      <c r="K42" s="24"/>
      <c r="L42" s="25"/>
      <c r="M42" s="25"/>
      <c r="N42" s="32"/>
      <c r="O42" s="33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ht="15.75" customHeight="1">
      <c r="A43" s="21" t="s">
        <v>68</v>
      </c>
      <c r="B43" s="21"/>
      <c r="C43" s="22"/>
      <c r="D43" s="22"/>
      <c r="E43" s="22"/>
      <c r="F43" s="22"/>
      <c r="G43" s="22"/>
      <c r="H43" s="23"/>
      <c r="I43" s="23"/>
      <c r="J43" s="24"/>
      <c r="K43" s="24"/>
      <c r="L43" s="48"/>
      <c r="M43" s="25"/>
      <c r="N43" s="32"/>
      <c r="O43" s="33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ht="15.75" customHeight="1">
      <c r="A44" s="21" t="s">
        <v>69</v>
      </c>
      <c r="B44" s="21"/>
      <c r="C44" s="22">
        <v>-30104.88</v>
      </c>
      <c r="D44" s="22">
        <v>-5960.6</v>
      </c>
      <c r="E44" s="22">
        <v>-9141.0</v>
      </c>
      <c r="F44" s="22">
        <v>-8944.98</v>
      </c>
      <c r="G44" s="22">
        <v>-13818.75</v>
      </c>
      <c r="H44" s="23">
        <v>982.0</v>
      </c>
      <c r="I44" s="28">
        <v>-4842.0</v>
      </c>
      <c r="J44" s="42">
        <v>4842.0</v>
      </c>
      <c r="K44" s="42">
        <v>33606.0</v>
      </c>
      <c r="L44" s="49">
        <v>33606.0</v>
      </c>
      <c r="M44" s="25">
        <f t="shared" ref="M44:M47" si="21">J44-L44</f>
        <v>-28764</v>
      </c>
      <c r="N44" s="50">
        <v>0.0</v>
      </c>
      <c r="O44" s="29">
        <v>14624.0</v>
      </c>
      <c r="P44" s="34" t="s">
        <v>70</v>
      </c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ht="15.75" customHeight="1">
      <c r="A45" s="21" t="s">
        <v>71</v>
      </c>
      <c r="B45" s="21"/>
      <c r="C45" s="22">
        <v>413.23</v>
      </c>
      <c r="D45" s="22">
        <v>246.1</v>
      </c>
      <c r="E45" s="22">
        <v>80.44</v>
      </c>
      <c r="F45" s="22">
        <v>50.97</v>
      </c>
      <c r="G45" s="22">
        <v>88.0</v>
      </c>
      <c r="H45" s="23">
        <v>233.52</v>
      </c>
      <c r="I45" s="28">
        <v>2573.0</v>
      </c>
      <c r="J45" s="42">
        <v>1400.0</v>
      </c>
      <c r="K45" s="42">
        <v>1199.12</v>
      </c>
      <c r="L45" s="49">
        <v>1329.0</v>
      </c>
      <c r="M45" s="25">
        <f t="shared" si="21"/>
        <v>71</v>
      </c>
      <c r="N45" s="30">
        <v>1100.0</v>
      </c>
      <c r="O45" s="31">
        <v>1100.0</v>
      </c>
      <c r="P45" s="9" t="s">
        <v>72</v>
      </c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ht="15.75" customHeight="1">
      <c r="A46" s="21" t="s">
        <v>73</v>
      </c>
      <c r="B46" s="21"/>
      <c r="C46" s="22">
        <f t="shared" ref="C46:G46" si="22">ROUND(SUM(C43:C45),5)</f>
        <v>-29691.65</v>
      </c>
      <c r="D46" s="22">
        <f t="shared" si="22"/>
        <v>-5714.5</v>
      </c>
      <c r="E46" s="22">
        <f t="shared" si="22"/>
        <v>-9060.56</v>
      </c>
      <c r="F46" s="22">
        <f t="shared" si="22"/>
        <v>-8894.01</v>
      </c>
      <c r="G46" s="22">
        <f t="shared" si="22"/>
        <v>-13730.75</v>
      </c>
      <c r="H46" s="45">
        <v>982.0</v>
      </c>
      <c r="I46" s="23">
        <f>I45+I44</f>
        <v>-2269</v>
      </c>
      <c r="J46" s="23">
        <f t="shared" ref="J46:L46" si="23">J45-J44</f>
        <v>-3442</v>
      </c>
      <c r="K46" s="23">
        <f t="shared" si="23"/>
        <v>-32406.88</v>
      </c>
      <c r="L46" s="38">
        <f t="shared" si="23"/>
        <v>-32277</v>
      </c>
      <c r="M46" s="25">
        <f t="shared" si="21"/>
        <v>28835</v>
      </c>
      <c r="N46" s="32">
        <f t="shared" ref="N46:O46" si="24">N45-N44</f>
        <v>1100</v>
      </c>
      <c r="O46" s="32">
        <f t="shared" si="24"/>
        <v>-13524</v>
      </c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ht="15.75" customHeight="1">
      <c r="A47" s="21" t="s">
        <v>74</v>
      </c>
      <c r="B47" s="21"/>
      <c r="C47" s="22">
        <f t="shared" ref="C47:G47" si="25">SUM(C41,C46)</f>
        <v>-32117</v>
      </c>
      <c r="D47" s="22">
        <f t="shared" si="25"/>
        <v>-5142.8</v>
      </c>
      <c r="E47" s="22">
        <f t="shared" si="25"/>
        <v>-8479.88</v>
      </c>
      <c r="F47" s="22">
        <f t="shared" si="25"/>
        <v>-9827.27</v>
      </c>
      <c r="G47" s="22">
        <f t="shared" si="25"/>
        <v>-13153.75</v>
      </c>
      <c r="H47" s="45">
        <v>48.67</v>
      </c>
      <c r="I47" s="45">
        <f t="shared" ref="I47:K47" si="26">I46+I41</f>
        <v>-3725.13</v>
      </c>
      <c r="J47" s="45">
        <f t="shared" si="26"/>
        <v>-1725</v>
      </c>
      <c r="K47" s="45">
        <f t="shared" si="26"/>
        <v>-27630.11</v>
      </c>
      <c r="L47" s="51">
        <f>L41+L46</f>
        <v>-29704.73</v>
      </c>
      <c r="M47" s="25">
        <f t="shared" si="21"/>
        <v>27979.73</v>
      </c>
      <c r="N47" s="32">
        <f t="shared" ref="N47:O47" si="27">N41+N46</f>
        <v>-509.45</v>
      </c>
      <c r="O47" s="32">
        <f t="shared" si="27"/>
        <v>-13523.745</v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1"/>
      <c r="B48" s="1"/>
      <c r="C48" s="52"/>
      <c r="D48" s="52"/>
      <c r="E48" s="52"/>
      <c r="F48" s="52"/>
      <c r="G48" s="52"/>
      <c r="H48" s="25"/>
      <c r="I48" s="25"/>
      <c r="J48" s="53"/>
      <c r="K48" s="53"/>
      <c r="L48" s="25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ht="15.75" customHeight="1">
      <c r="A49" s="1"/>
      <c r="B49" s="1" t="s">
        <v>75</v>
      </c>
      <c r="C49" s="52"/>
      <c r="D49" s="52"/>
      <c r="E49" s="52"/>
      <c r="F49" s="52"/>
      <c r="G49" s="52"/>
      <c r="H49" s="25"/>
      <c r="I49" s="25"/>
      <c r="J49" s="53"/>
      <c r="K49" s="53"/>
      <c r="L49" s="25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ht="15.75" customHeight="1">
      <c r="A50" s="1"/>
      <c r="B50" s="1"/>
      <c r="C50" s="52"/>
      <c r="D50" s="52"/>
      <c r="E50" s="52"/>
      <c r="F50" s="52"/>
      <c r="G50" s="52"/>
      <c r="H50" s="25"/>
      <c r="I50" s="25"/>
      <c r="J50" s="53"/>
      <c r="K50" s="53"/>
      <c r="L50" s="25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ht="15.75" customHeight="1">
      <c r="A51" s="1"/>
      <c r="B51" s="1" t="s">
        <v>76</v>
      </c>
      <c r="C51" s="52"/>
      <c r="D51" s="52"/>
      <c r="E51" s="52"/>
      <c r="F51" s="52"/>
      <c r="G51" s="52"/>
      <c r="H51" s="25"/>
      <c r="I51" s="25"/>
      <c r="J51" s="53"/>
      <c r="K51" s="53"/>
      <c r="L51" s="25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ht="15.75" customHeight="1">
      <c r="A52" s="1"/>
      <c r="B52" s="54" t="s">
        <v>77</v>
      </c>
      <c r="C52" s="52"/>
      <c r="D52" s="52"/>
      <c r="E52" s="52"/>
      <c r="F52" s="52"/>
      <c r="G52" s="52"/>
      <c r="H52" s="25"/>
      <c r="I52" s="25"/>
      <c r="J52" s="55"/>
      <c r="K52" s="53"/>
      <c r="L52" s="25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ht="15.75" customHeight="1">
      <c r="A53" s="1"/>
      <c r="B53" s="54" t="s">
        <v>78</v>
      </c>
      <c r="C53" s="52"/>
      <c r="D53" s="52"/>
      <c r="E53" s="52"/>
      <c r="F53" s="52"/>
      <c r="G53" s="52"/>
      <c r="H53" s="25"/>
      <c r="I53" s="25"/>
      <c r="J53" s="56"/>
      <c r="K53" s="53"/>
      <c r="L53" s="25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ht="15.75" customHeight="1">
      <c r="A54" s="1"/>
      <c r="B54" s="1"/>
      <c r="C54" s="52"/>
      <c r="D54" s="52"/>
      <c r="E54" s="52"/>
      <c r="F54" s="52"/>
      <c r="G54" s="52"/>
      <c r="H54" s="25"/>
      <c r="I54" s="25"/>
      <c r="J54" s="56"/>
      <c r="K54" s="53"/>
      <c r="L54" s="25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ht="15.75" customHeight="1">
      <c r="A55" s="1"/>
      <c r="B55" s="1" t="s">
        <v>79</v>
      </c>
      <c r="C55" s="52"/>
      <c r="D55" s="52"/>
      <c r="E55" s="52"/>
      <c r="F55" s="52"/>
      <c r="G55" s="52"/>
      <c r="H55" s="25"/>
      <c r="I55" s="25"/>
      <c r="J55" s="57"/>
      <c r="K55" s="53"/>
      <c r="L55" s="25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ht="15.75" customHeight="1">
      <c r="A56" s="1"/>
      <c r="B56" s="1"/>
      <c r="C56" s="52"/>
      <c r="D56" s="52"/>
      <c r="E56" s="52"/>
      <c r="F56" s="52"/>
      <c r="G56" s="52"/>
      <c r="H56" s="25"/>
      <c r="I56" s="25"/>
      <c r="J56" s="58"/>
      <c r="K56" s="53"/>
      <c r="L56" s="25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ht="15.75" customHeight="1">
      <c r="A57" s="1"/>
      <c r="B57" s="1"/>
      <c r="C57" s="52"/>
      <c r="D57" s="52"/>
      <c r="E57" s="52"/>
      <c r="F57" s="52"/>
      <c r="G57" s="52"/>
      <c r="H57" s="25"/>
      <c r="I57" s="25"/>
      <c r="J57" s="53"/>
      <c r="K57" s="53"/>
      <c r="L57" s="25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ht="15.75" customHeight="1">
      <c r="A58" s="1"/>
      <c r="B58" s="1"/>
      <c r="C58" s="52"/>
      <c r="D58" s="52"/>
      <c r="E58" s="52"/>
      <c r="F58" s="52"/>
      <c r="G58" s="52"/>
      <c r="H58" s="25"/>
      <c r="I58" s="25"/>
      <c r="J58" s="53"/>
      <c r="K58" s="53"/>
      <c r="L58" s="25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ht="15.75" customHeight="1">
      <c r="A59" s="1"/>
      <c r="B59" s="1"/>
      <c r="C59" s="52"/>
      <c r="D59" s="52"/>
      <c r="E59" s="52"/>
      <c r="F59" s="52"/>
      <c r="G59" s="52"/>
      <c r="H59" s="25"/>
      <c r="I59" s="25"/>
      <c r="J59" s="53"/>
      <c r="K59" s="53"/>
      <c r="L59" s="25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ht="15.75" customHeight="1">
      <c r="A60" s="1"/>
      <c r="B60" s="1"/>
      <c r="C60" s="52"/>
      <c r="D60" s="52"/>
      <c r="E60" s="52"/>
      <c r="F60" s="52"/>
      <c r="G60" s="52"/>
      <c r="H60" s="25"/>
      <c r="I60" s="25"/>
      <c r="J60" s="53"/>
      <c r="K60" s="53"/>
      <c r="L60" s="25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ht="15.75" customHeight="1">
      <c r="A61" s="1"/>
      <c r="B61" s="1"/>
      <c r="C61" s="52"/>
      <c r="D61" s="52"/>
      <c r="E61" s="52"/>
      <c r="F61" s="52"/>
      <c r="G61" s="52"/>
      <c r="H61" s="25"/>
      <c r="I61" s="25"/>
      <c r="J61" s="53"/>
      <c r="K61" s="53"/>
      <c r="L61" s="25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ht="15.75" customHeight="1">
      <c r="A62" s="1"/>
      <c r="B62" s="1"/>
      <c r="C62" s="52"/>
      <c r="D62" s="52"/>
      <c r="E62" s="52"/>
      <c r="F62" s="52"/>
      <c r="G62" s="52"/>
      <c r="H62" s="25"/>
      <c r="I62" s="25"/>
      <c r="J62" s="53"/>
      <c r="K62" s="53"/>
      <c r="L62" s="25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ht="15.75" customHeight="1">
      <c r="A63" s="1"/>
      <c r="B63" s="1"/>
      <c r="C63" s="52"/>
      <c r="D63" s="52"/>
      <c r="E63" s="52"/>
      <c r="F63" s="52"/>
      <c r="G63" s="52"/>
      <c r="H63" s="25"/>
      <c r="I63" s="25"/>
      <c r="J63" s="53"/>
      <c r="K63" s="53"/>
      <c r="L63" s="25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ht="15.75" customHeight="1">
      <c r="A64" s="1"/>
      <c r="B64" s="1"/>
      <c r="C64" s="52"/>
      <c r="D64" s="52"/>
      <c r="E64" s="52"/>
      <c r="F64" s="52"/>
      <c r="G64" s="52"/>
      <c r="H64" s="25"/>
      <c r="I64" s="25"/>
      <c r="J64" s="53"/>
      <c r="K64" s="53"/>
      <c r="L64" s="25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ht="15.75" customHeight="1">
      <c r="A65" s="1"/>
      <c r="B65" s="1"/>
      <c r="C65" s="52"/>
      <c r="D65" s="52"/>
      <c r="E65" s="52"/>
      <c r="F65" s="52"/>
      <c r="G65" s="52"/>
      <c r="H65" s="25"/>
      <c r="I65" s="25"/>
      <c r="J65" s="53"/>
      <c r="K65" s="53"/>
      <c r="L65" s="25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ht="15.75" customHeight="1">
      <c r="A66" s="1"/>
      <c r="B66" s="1"/>
      <c r="C66" s="52"/>
      <c r="D66" s="52"/>
      <c r="E66" s="52"/>
      <c r="F66" s="52"/>
      <c r="G66" s="52"/>
      <c r="H66" s="25"/>
      <c r="I66" s="25"/>
      <c r="J66" s="53"/>
      <c r="K66" s="53"/>
      <c r="L66" s="25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ht="15.75" customHeight="1">
      <c r="A67" s="1"/>
      <c r="B67" s="1"/>
      <c r="C67" s="52"/>
      <c r="D67" s="52"/>
      <c r="E67" s="52"/>
      <c r="F67" s="52"/>
      <c r="G67" s="52"/>
      <c r="H67" s="25"/>
      <c r="I67" s="25"/>
      <c r="J67" s="53"/>
      <c r="K67" s="53"/>
      <c r="L67" s="25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ht="15.75" customHeight="1">
      <c r="A68" s="1"/>
      <c r="B68" s="1"/>
      <c r="C68" s="52"/>
      <c r="D68" s="52"/>
      <c r="E68" s="52"/>
      <c r="F68" s="52"/>
      <c r="G68" s="52"/>
      <c r="H68" s="25"/>
      <c r="I68" s="25"/>
      <c r="J68" s="53"/>
      <c r="K68" s="53"/>
      <c r="L68" s="25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ht="15.75" customHeight="1">
      <c r="A69" s="1"/>
      <c r="B69" s="1"/>
      <c r="C69" s="52"/>
      <c r="D69" s="52"/>
      <c r="E69" s="52"/>
      <c r="F69" s="52"/>
      <c r="G69" s="52"/>
      <c r="H69" s="25"/>
      <c r="I69" s="25"/>
      <c r="J69" s="53"/>
      <c r="K69" s="53"/>
      <c r="L69" s="25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ht="15.75" customHeight="1">
      <c r="A70" s="1"/>
      <c r="B70" s="1"/>
      <c r="C70" s="52"/>
      <c r="D70" s="52"/>
      <c r="E70" s="52"/>
      <c r="F70" s="52"/>
      <c r="G70" s="52"/>
      <c r="H70" s="25"/>
      <c r="I70" s="25"/>
      <c r="J70" s="53"/>
      <c r="K70" s="53"/>
      <c r="L70" s="25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ht="15.75" customHeight="1">
      <c r="A71" s="1"/>
      <c r="B71" s="1"/>
      <c r="C71" s="52"/>
      <c r="D71" s="52"/>
      <c r="E71" s="52"/>
      <c r="F71" s="52"/>
      <c r="G71" s="52"/>
      <c r="H71" s="25"/>
      <c r="I71" s="25"/>
      <c r="J71" s="53"/>
      <c r="K71" s="53"/>
      <c r="L71" s="25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ht="15.75" customHeight="1">
      <c r="A72" s="1"/>
      <c r="B72" s="1"/>
      <c r="C72" s="52"/>
      <c r="D72" s="52"/>
      <c r="E72" s="52"/>
      <c r="F72" s="52"/>
      <c r="G72" s="52"/>
      <c r="H72" s="25"/>
      <c r="I72" s="25"/>
      <c r="J72" s="53"/>
      <c r="K72" s="53"/>
      <c r="L72" s="25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ht="15.75" customHeight="1">
      <c r="A73" s="1"/>
      <c r="B73" s="1"/>
      <c r="C73" s="52"/>
      <c r="D73" s="52"/>
      <c r="E73" s="52"/>
      <c r="F73" s="52"/>
      <c r="G73" s="52"/>
      <c r="H73" s="25"/>
      <c r="I73" s="25"/>
      <c r="J73" s="53"/>
      <c r="K73" s="53"/>
      <c r="L73" s="25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ht="15.75" customHeight="1">
      <c r="A74" s="1"/>
      <c r="B74" s="1"/>
      <c r="C74" s="52"/>
      <c r="D74" s="52"/>
      <c r="E74" s="52"/>
      <c r="F74" s="52"/>
      <c r="G74" s="52"/>
      <c r="H74" s="25"/>
      <c r="I74" s="25"/>
      <c r="J74" s="53"/>
      <c r="K74" s="53"/>
      <c r="L74" s="25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ht="15.75" customHeight="1">
      <c r="A75" s="1"/>
      <c r="B75" s="1"/>
      <c r="C75" s="52"/>
      <c r="D75" s="52"/>
      <c r="E75" s="52"/>
      <c r="F75" s="52"/>
      <c r="G75" s="52"/>
      <c r="H75" s="25"/>
      <c r="I75" s="25"/>
      <c r="J75" s="53"/>
      <c r="K75" s="53"/>
      <c r="L75" s="25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ht="15.75" customHeight="1">
      <c r="A76" s="1"/>
      <c r="B76" s="1"/>
      <c r="C76" s="52"/>
      <c r="D76" s="52"/>
      <c r="E76" s="52"/>
      <c r="F76" s="52"/>
      <c r="G76" s="52"/>
      <c r="H76" s="25"/>
      <c r="I76" s="25"/>
      <c r="J76" s="53"/>
      <c r="K76" s="53"/>
      <c r="L76" s="25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ht="15.75" customHeight="1">
      <c r="A77" s="1"/>
      <c r="B77" s="1"/>
      <c r="C77" s="52"/>
      <c r="D77" s="52"/>
      <c r="E77" s="52"/>
      <c r="F77" s="52"/>
      <c r="G77" s="52"/>
      <c r="H77" s="25"/>
      <c r="I77" s="25"/>
      <c r="J77" s="53"/>
      <c r="K77" s="53"/>
      <c r="L77" s="25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ht="15.75" customHeight="1">
      <c r="A78" s="1"/>
      <c r="B78" s="1"/>
      <c r="C78" s="52"/>
      <c r="D78" s="52"/>
      <c r="E78" s="52"/>
      <c r="F78" s="52"/>
      <c r="G78" s="52"/>
      <c r="H78" s="25"/>
      <c r="I78" s="25"/>
      <c r="J78" s="53"/>
      <c r="K78" s="53"/>
      <c r="L78" s="25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ht="15.75" customHeight="1">
      <c r="A79" s="1"/>
      <c r="B79" s="1"/>
      <c r="C79" s="52"/>
      <c r="D79" s="52"/>
      <c r="E79" s="52"/>
      <c r="F79" s="52"/>
      <c r="G79" s="52"/>
      <c r="H79" s="25"/>
      <c r="I79" s="25"/>
      <c r="J79" s="53"/>
      <c r="K79" s="53"/>
      <c r="L79" s="25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ht="15.75" customHeight="1">
      <c r="A80" s="1"/>
      <c r="B80" s="1"/>
      <c r="C80" s="52"/>
      <c r="D80" s="52"/>
      <c r="E80" s="52"/>
      <c r="F80" s="52"/>
      <c r="G80" s="52"/>
      <c r="H80" s="25"/>
      <c r="I80" s="25"/>
      <c r="J80" s="53"/>
      <c r="K80" s="53"/>
      <c r="L80" s="25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ht="15.75" customHeight="1">
      <c r="A81" s="1"/>
      <c r="B81" s="1"/>
      <c r="C81" s="52"/>
      <c r="D81" s="52"/>
      <c r="E81" s="52"/>
      <c r="F81" s="52"/>
      <c r="G81" s="52"/>
      <c r="H81" s="25"/>
      <c r="I81" s="25"/>
      <c r="J81" s="53"/>
      <c r="K81" s="53"/>
      <c r="L81" s="25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ht="15.75" customHeight="1">
      <c r="A82" s="1"/>
      <c r="B82" s="1"/>
      <c r="C82" s="52"/>
      <c r="D82" s="52"/>
      <c r="E82" s="52"/>
      <c r="F82" s="52"/>
      <c r="G82" s="52"/>
      <c r="H82" s="25"/>
      <c r="I82" s="25"/>
      <c r="J82" s="53"/>
      <c r="K82" s="53"/>
      <c r="L82" s="25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ht="15.75" customHeight="1">
      <c r="A83" s="1"/>
      <c r="B83" s="1"/>
      <c r="C83" s="52"/>
      <c r="D83" s="52"/>
      <c r="E83" s="52"/>
      <c r="F83" s="52"/>
      <c r="G83" s="52"/>
      <c r="H83" s="25"/>
      <c r="I83" s="25"/>
      <c r="J83" s="53"/>
      <c r="K83" s="53"/>
      <c r="L83" s="25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ht="15.75" customHeight="1">
      <c r="A84" s="1"/>
      <c r="B84" s="1"/>
      <c r="C84" s="52"/>
      <c r="D84" s="52"/>
      <c r="E84" s="52"/>
      <c r="F84" s="52"/>
      <c r="G84" s="52"/>
      <c r="H84" s="25"/>
      <c r="I84" s="25"/>
      <c r="J84" s="53"/>
      <c r="K84" s="53"/>
      <c r="L84" s="25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ht="15.75" customHeight="1">
      <c r="A85" s="1"/>
      <c r="B85" s="1"/>
      <c r="C85" s="52"/>
      <c r="D85" s="52"/>
      <c r="E85" s="52"/>
      <c r="F85" s="52"/>
      <c r="G85" s="52"/>
      <c r="H85" s="25"/>
      <c r="I85" s="25"/>
      <c r="J85" s="53"/>
      <c r="K85" s="53"/>
      <c r="L85" s="25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ht="15.75" customHeight="1">
      <c r="A86" s="1"/>
      <c r="B86" s="1"/>
      <c r="C86" s="52"/>
      <c r="D86" s="52"/>
      <c r="E86" s="52"/>
      <c r="F86" s="52"/>
      <c r="G86" s="52"/>
      <c r="H86" s="25"/>
      <c r="I86" s="25"/>
      <c r="J86" s="53"/>
      <c r="K86" s="53"/>
      <c r="L86" s="25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ht="15.75" customHeight="1">
      <c r="A87" s="1"/>
      <c r="B87" s="1"/>
      <c r="C87" s="52"/>
      <c r="D87" s="52"/>
      <c r="E87" s="52"/>
      <c r="F87" s="52"/>
      <c r="G87" s="52"/>
      <c r="H87" s="25"/>
      <c r="I87" s="25"/>
      <c r="J87" s="53"/>
      <c r="K87" s="53"/>
      <c r="L87" s="25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ht="15.75" customHeight="1">
      <c r="A88" s="1"/>
      <c r="B88" s="1"/>
      <c r="C88" s="52"/>
      <c r="D88" s="52"/>
      <c r="E88" s="52"/>
      <c r="F88" s="52"/>
      <c r="G88" s="52"/>
      <c r="H88" s="25"/>
      <c r="I88" s="25"/>
      <c r="J88" s="53"/>
      <c r="K88" s="53"/>
      <c r="L88" s="25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ht="15.75" customHeight="1">
      <c r="A89" s="1"/>
      <c r="B89" s="1"/>
      <c r="C89" s="52"/>
      <c r="D89" s="52"/>
      <c r="E89" s="52"/>
      <c r="F89" s="52"/>
      <c r="G89" s="52"/>
      <c r="H89" s="25"/>
      <c r="I89" s="25"/>
      <c r="J89" s="53"/>
      <c r="K89" s="53"/>
      <c r="L89" s="25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ht="15.75" customHeight="1">
      <c r="A90" s="1"/>
      <c r="B90" s="1"/>
      <c r="C90" s="52"/>
      <c r="D90" s="52"/>
      <c r="E90" s="52"/>
      <c r="F90" s="52"/>
      <c r="G90" s="52"/>
      <c r="H90" s="25"/>
      <c r="I90" s="25"/>
      <c r="J90" s="53"/>
      <c r="K90" s="53"/>
      <c r="L90" s="25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ht="15.75" customHeight="1">
      <c r="A91" s="1"/>
      <c r="B91" s="1"/>
      <c r="C91" s="52"/>
      <c r="D91" s="52"/>
      <c r="E91" s="52"/>
      <c r="F91" s="52"/>
      <c r="G91" s="52"/>
      <c r="H91" s="25"/>
      <c r="I91" s="25"/>
      <c r="J91" s="53"/>
      <c r="K91" s="53"/>
      <c r="L91" s="25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ht="15.75" customHeight="1">
      <c r="A92" s="1"/>
      <c r="B92" s="1"/>
      <c r="C92" s="52"/>
      <c r="D92" s="52"/>
      <c r="E92" s="52"/>
      <c r="F92" s="52"/>
      <c r="G92" s="52"/>
      <c r="H92" s="25"/>
      <c r="I92" s="25"/>
      <c r="J92" s="53"/>
      <c r="K92" s="53"/>
      <c r="L92" s="25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ht="15.75" customHeight="1">
      <c r="A93" s="1"/>
      <c r="B93" s="1"/>
      <c r="C93" s="52"/>
      <c r="D93" s="52"/>
      <c r="E93" s="52"/>
      <c r="F93" s="52"/>
      <c r="G93" s="52"/>
      <c r="H93" s="25"/>
      <c r="I93" s="25"/>
      <c r="J93" s="53"/>
      <c r="K93" s="53"/>
      <c r="L93" s="25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ht="15.75" customHeight="1">
      <c r="A94" s="1"/>
      <c r="B94" s="1"/>
      <c r="C94" s="52"/>
      <c r="D94" s="52"/>
      <c r="E94" s="52"/>
      <c r="F94" s="52"/>
      <c r="G94" s="52"/>
      <c r="H94" s="25"/>
      <c r="I94" s="25"/>
      <c r="J94" s="53"/>
      <c r="K94" s="53"/>
      <c r="L94" s="25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ht="15.75" customHeight="1">
      <c r="A95" s="1"/>
      <c r="B95" s="1"/>
      <c r="C95" s="52"/>
      <c r="D95" s="52"/>
      <c r="E95" s="52"/>
      <c r="F95" s="52"/>
      <c r="G95" s="52"/>
      <c r="H95" s="25"/>
      <c r="I95" s="25"/>
      <c r="J95" s="53"/>
      <c r="K95" s="53"/>
      <c r="L95" s="25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ht="15.75" customHeight="1">
      <c r="A96" s="1"/>
      <c r="B96" s="1"/>
      <c r="C96" s="52"/>
      <c r="D96" s="52"/>
      <c r="E96" s="52"/>
      <c r="F96" s="52"/>
      <c r="G96" s="52"/>
      <c r="H96" s="25"/>
      <c r="I96" s="25"/>
      <c r="J96" s="53"/>
      <c r="K96" s="53"/>
      <c r="L96" s="25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ht="15.75" customHeight="1">
      <c r="A97" s="1"/>
      <c r="B97" s="1"/>
      <c r="C97" s="52"/>
      <c r="D97" s="52"/>
      <c r="E97" s="52"/>
      <c r="F97" s="52"/>
      <c r="G97" s="52"/>
      <c r="H97" s="25"/>
      <c r="I97" s="25"/>
      <c r="J97" s="53"/>
      <c r="K97" s="53"/>
      <c r="L97" s="25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ht="15.75" customHeight="1">
      <c r="A98" s="1"/>
      <c r="B98" s="1"/>
      <c r="C98" s="52"/>
      <c r="D98" s="52"/>
      <c r="E98" s="52"/>
      <c r="F98" s="52"/>
      <c r="G98" s="52"/>
      <c r="H98" s="25"/>
      <c r="I98" s="25"/>
      <c r="J98" s="53"/>
      <c r="K98" s="53"/>
      <c r="L98" s="25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ht="15.75" customHeight="1">
      <c r="A99" s="1"/>
      <c r="B99" s="1"/>
      <c r="C99" s="52"/>
      <c r="D99" s="52"/>
      <c r="E99" s="52"/>
      <c r="F99" s="52"/>
      <c r="G99" s="52"/>
      <c r="H99" s="25"/>
      <c r="I99" s="25"/>
      <c r="J99" s="53"/>
      <c r="K99" s="53"/>
      <c r="L99" s="25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ht="15.75" customHeight="1">
      <c r="A100" s="1"/>
      <c r="B100" s="1"/>
      <c r="C100" s="52"/>
      <c r="D100" s="52"/>
      <c r="E100" s="52"/>
      <c r="F100" s="52"/>
      <c r="G100" s="52"/>
      <c r="H100" s="25"/>
      <c r="I100" s="25"/>
      <c r="J100" s="53"/>
      <c r="K100" s="53"/>
      <c r="L100" s="25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ht="15.75" customHeight="1">
      <c r="A101" s="1"/>
      <c r="B101" s="1"/>
      <c r="C101" s="52"/>
      <c r="D101" s="52"/>
      <c r="E101" s="52"/>
      <c r="F101" s="52"/>
      <c r="G101" s="52"/>
      <c r="H101" s="25"/>
      <c r="I101" s="25"/>
      <c r="J101" s="53"/>
      <c r="K101" s="53"/>
      <c r="L101" s="25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ht="15.75" customHeight="1">
      <c r="A102" s="1"/>
      <c r="B102" s="1"/>
      <c r="C102" s="52"/>
      <c r="D102" s="52"/>
      <c r="E102" s="52"/>
      <c r="F102" s="52"/>
      <c r="G102" s="52"/>
      <c r="H102" s="25"/>
      <c r="I102" s="25"/>
      <c r="J102" s="53"/>
      <c r="K102" s="53"/>
      <c r="L102" s="25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ht="15.75" customHeight="1">
      <c r="A103" s="1"/>
      <c r="B103" s="1"/>
      <c r="C103" s="52"/>
      <c r="D103" s="52"/>
      <c r="E103" s="52"/>
      <c r="F103" s="52"/>
      <c r="G103" s="52"/>
      <c r="H103" s="25"/>
      <c r="I103" s="25"/>
      <c r="J103" s="53"/>
      <c r="K103" s="53"/>
      <c r="L103" s="25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ht="15.75" customHeight="1">
      <c r="A104" s="1"/>
      <c r="B104" s="1"/>
      <c r="C104" s="52"/>
      <c r="D104" s="52"/>
      <c r="E104" s="52"/>
      <c r="F104" s="52"/>
      <c r="G104" s="52"/>
      <c r="H104" s="25"/>
      <c r="I104" s="25"/>
      <c r="J104" s="53"/>
      <c r="K104" s="53"/>
      <c r="L104" s="25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ht="15.75" customHeight="1">
      <c r="A105" s="1"/>
      <c r="B105" s="1"/>
      <c r="C105" s="52"/>
      <c r="D105" s="52"/>
      <c r="E105" s="52"/>
      <c r="F105" s="52"/>
      <c r="G105" s="52"/>
      <c r="H105" s="25"/>
      <c r="I105" s="25"/>
      <c r="J105" s="53"/>
      <c r="K105" s="53"/>
      <c r="L105" s="25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ht="15.75" customHeight="1">
      <c r="A106" s="1"/>
      <c r="B106" s="1"/>
      <c r="C106" s="52"/>
      <c r="D106" s="52"/>
      <c r="E106" s="52"/>
      <c r="F106" s="52"/>
      <c r="G106" s="52"/>
      <c r="H106" s="25"/>
      <c r="I106" s="25"/>
      <c r="J106" s="53"/>
      <c r="K106" s="53"/>
      <c r="L106" s="25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ht="15.75" customHeight="1">
      <c r="A107" s="1"/>
      <c r="B107" s="1"/>
      <c r="C107" s="52"/>
      <c r="D107" s="52"/>
      <c r="E107" s="52"/>
      <c r="F107" s="52"/>
      <c r="G107" s="52"/>
      <c r="H107" s="25"/>
      <c r="I107" s="25"/>
      <c r="J107" s="53"/>
      <c r="K107" s="53"/>
      <c r="L107" s="25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ht="15.75" customHeight="1">
      <c r="A108" s="1"/>
      <c r="B108" s="1"/>
      <c r="C108" s="52"/>
      <c r="D108" s="52"/>
      <c r="E108" s="52"/>
      <c r="F108" s="52"/>
      <c r="G108" s="52"/>
      <c r="H108" s="25"/>
      <c r="I108" s="25"/>
      <c r="J108" s="53"/>
      <c r="K108" s="53"/>
      <c r="L108" s="25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ht="15.75" customHeight="1">
      <c r="A109" s="1"/>
      <c r="B109" s="1"/>
      <c r="C109" s="52"/>
      <c r="D109" s="52"/>
      <c r="E109" s="52"/>
      <c r="F109" s="52"/>
      <c r="G109" s="52"/>
      <c r="H109" s="25"/>
      <c r="I109" s="25"/>
      <c r="J109" s="53"/>
      <c r="K109" s="53"/>
      <c r="L109" s="25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ht="15.75" customHeight="1">
      <c r="A110" s="1"/>
      <c r="B110" s="1"/>
      <c r="C110" s="52"/>
      <c r="D110" s="52"/>
      <c r="E110" s="52"/>
      <c r="F110" s="52"/>
      <c r="G110" s="52"/>
      <c r="H110" s="25"/>
      <c r="I110" s="25"/>
      <c r="J110" s="53"/>
      <c r="K110" s="53"/>
      <c r="L110" s="25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ht="15.75" customHeight="1">
      <c r="A111" s="1"/>
      <c r="B111" s="1"/>
      <c r="C111" s="52"/>
      <c r="D111" s="52"/>
      <c r="E111" s="52"/>
      <c r="F111" s="52"/>
      <c r="G111" s="52"/>
      <c r="H111" s="25"/>
      <c r="I111" s="25"/>
      <c r="J111" s="53"/>
      <c r="K111" s="53"/>
      <c r="L111" s="25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ht="15.75" customHeight="1">
      <c r="A112" s="1"/>
      <c r="B112" s="1"/>
      <c r="C112" s="52"/>
      <c r="D112" s="52"/>
      <c r="E112" s="52"/>
      <c r="F112" s="52"/>
      <c r="G112" s="52"/>
      <c r="H112" s="25"/>
      <c r="I112" s="25"/>
      <c r="J112" s="53"/>
      <c r="K112" s="53"/>
      <c r="L112" s="25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ht="15.75" customHeight="1">
      <c r="A113" s="1"/>
      <c r="B113" s="1"/>
      <c r="C113" s="52"/>
      <c r="D113" s="52"/>
      <c r="E113" s="52"/>
      <c r="F113" s="52"/>
      <c r="G113" s="52"/>
      <c r="H113" s="25"/>
      <c r="I113" s="25"/>
      <c r="J113" s="53"/>
      <c r="K113" s="53"/>
      <c r="L113" s="25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ht="15.75" customHeight="1">
      <c r="A114" s="1"/>
      <c r="B114" s="1"/>
      <c r="C114" s="52"/>
      <c r="D114" s="52"/>
      <c r="E114" s="52"/>
      <c r="F114" s="52"/>
      <c r="G114" s="52"/>
      <c r="H114" s="25"/>
      <c r="I114" s="25"/>
      <c r="J114" s="53"/>
      <c r="K114" s="53"/>
      <c r="L114" s="25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ht="15.75" customHeight="1">
      <c r="A115" s="1"/>
      <c r="B115" s="1"/>
      <c r="C115" s="52"/>
      <c r="D115" s="52"/>
      <c r="E115" s="52"/>
      <c r="F115" s="52"/>
      <c r="G115" s="52"/>
      <c r="H115" s="25"/>
      <c r="I115" s="25"/>
      <c r="J115" s="53"/>
      <c r="K115" s="53"/>
      <c r="L115" s="25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ht="15.75" customHeight="1">
      <c r="A116" s="1"/>
      <c r="B116" s="1"/>
      <c r="C116" s="52"/>
      <c r="D116" s="52"/>
      <c r="E116" s="52"/>
      <c r="F116" s="52"/>
      <c r="G116" s="52"/>
      <c r="H116" s="25"/>
      <c r="I116" s="25"/>
      <c r="J116" s="53"/>
      <c r="K116" s="53"/>
      <c r="L116" s="25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ht="15.75" customHeight="1">
      <c r="A117" s="1"/>
      <c r="B117" s="1"/>
      <c r="C117" s="52"/>
      <c r="D117" s="52"/>
      <c r="E117" s="52"/>
      <c r="F117" s="52"/>
      <c r="G117" s="52"/>
      <c r="H117" s="25"/>
      <c r="I117" s="25"/>
      <c r="J117" s="53"/>
      <c r="K117" s="53"/>
      <c r="L117" s="25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ht="15.75" customHeight="1">
      <c r="A118" s="1"/>
      <c r="B118" s="1"/>
      <c r="C118" s="52"/>
      <c r="D118" s="52"/>
      <c r="E118" s="52"/>
      <c r="F118" s="52"/>
      <c r="G118" s="52"/>
      <c r="H118" s="25"/>
      <c r="I118" s="25"/>
      <c r="J118" s="53"/>
      <c r="K118" s="53"/>
      <c r="L118" s="25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ht="15.75" customHeight="1">
      <c r="A119" s="1"/>
      <c r="B119" s="1"/>
      <c r="C119" s="52"/>
      <c r="D119" s="52"/>
      <c r="E119" s="52"/>
      <c r="F119" s="52"/>
      <c r="G119" s="52"/>
      <c r="H119" s="25"/>
      <c r="I119" s="25"/>
      <c r="J119" s="53"/>
      <c r="K119" s="53"/>
      <c r="L119" s="25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ht="15.75" customHeight="1">
      <c r="A120" s="1"/>
      <c r="B120" s="1"/>
      <c r="C120" s="52"/>
      <c r="D120" s="52"/>
      <c r="E120" s="52"/>
      <c r="F120" s="52"/>
      <c r="G120" s="52"/>
      <c r="H120" s="25"/>
      <c r="I120" s="25"/>
      <c r="J120" s="53"/>
      <c r="K120" s="53"/>
      <c r="L120" s="25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ht="15.75" customHeight="1">
      <c r="A121" s="1"/>
      <c r="B121" s="1"/>
      <c r="C121" s="52"/>
      <c r="D121" s="52"/>
      <c r="E121" s="52"/>
      <c r="F121" s="52"/>
      <c r="G121" s="52"/>
      <c r="H121" s="25"/>
      <c r="I121" s="25"/>
      <c r="J121" s="53"/>
      <c r="K121" s="53"/>
      <c r="L121" s="25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ht="15.75" customHeight="1">
      <c r="A122" s="1"/>
      <c r="B122" s="1"/>
      <c r="C122" s="52"/>
      <c r="D122" s="52"/>
      <c r="E122" s="52"/>
      <c r="F122" s="52"/>
      <c r="G122" s="52"/>
      <c r="H122" s="25"/>
      <c r="I122" s="25"/>
      <c r="J122" s="53"/>
      <c r="K122" s="53"/>
      <c r="L122" s="25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ht="15.75" customHeight="1">
      <c r="A123" s="1"/>
      <c r="B123" s="1"/>
      <c r="C123" s="52"/>
      <c r="D123" s="52"/>
      <c r="E123" s="52"/>
      <c r="F123" s="52"/>
      <c r="G123" s="52"/>
      <c r="H123" s="25"/>
      <c r="I123" s="25"/>
      <c r="J123" s="53"/>
      <c r="K123" s="53"/>
      <c r="L123" s="25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ht="15.75" customHeight="1">
      <c r="A124" s="1"/>
      <c r="B124" s="1"/>
      <c r="C124" s="52"/>
      <c r="D124" s="52"/>
      <c r="E124" s="52"/>
      <c r="F124" s="52"/>
      <c r="G124" s="52"/>
      <c r="H124" s="25"/>
      <c r="I124" s="25"/>
      <c r="J124" s="53"/>
      <c r="K124" s="53"/>
      <c r="L124" s="25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ht="15.75" customHeight="1">
      <c r="A125" s="1"/>
      <c r="B125" s="1"/>
      <c r="C125" s="52"/>
      <c r="D125" s="52"/>
      <c r="E125" s="52"/>
      <c r="F125" s="52"/>
      <c r="G125" s="52"/>
      <c r="H125" s="25"/>
      <c r="I125" s="25"/>
      <c r="J125" s="53"/>
      <c r="K125" s="53"/>
      <c r="L125" s="25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ht="15.75" customHeight="1">
      <c r="A126" s="1"/>
      <c r="B126" s="1"/>
      <c r="C126" s="52"/>
      <c r="D126" s="52"/>
      <c r="E126" s="52"/>
      <c r="F126" s="52"/>
      <c r="G126" s="52"/>
      <c r="H126" s="25"/>
      <c r="I126" s="25"/>
      <c r="J126" s="53"/>
      <c r="K126" s="53"/>
      <c r="L126" s="25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ht="15.75" customHeight="1">
      <c r="A127" s="1"/>
      <c r="B127" s="1"/>
      <c r="C127" s="52"/>
      <c r="D127" s="52"/>
      <c r="E127" s="52"/>
      <c r="F127" s="52"/>
      <c r="G127" s="52"/>
      <c r="H127" s="25"/>
      <c r="I127" s="25"/>
      <c r="J127" s="53"/>
      <c r="K127" s="53"/>
      <c r="L127" s="25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ht="15.75" customHeight="1">
      <c r="A128" s="1"/>
      <c r="B128" s="1"/>
      <c r="C128" s="52"/>
      <c r="D128" s="52"/>
      <c r="E128" s="52"/>
      <c r="F128" s="52"/>
      <c r="G128" s="52"/>
      <c r="H128" s="25"/>
      <c r="I128" s="25"/>
      <c r="J128" s="53"/>
      <c r="K128" s="53"/>
      <c r="L128" s="25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ht="15.75" customHeight="1">
      <c r="A129" s="1"/>
      <c r="B129" s="1"/>
      <c r="C129" s="52"/>
      <c r="D129" s="52"/>
      <c r="E129" s="52"/>
      <c r="F129" s="52"/>
      <c r="G129" s="52"/>
      <c r="H129" s="25"/>
      <c r="I129" s="25"/>
      <c r="J129" s="53"/>
      <c r="K129" s="53"/>
      <c r="L129" s="25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ht="15.75" customHeight="1">
      <c r="A130" s="1"/>
      <c r="B130" s="1"/>
      <c r="C130" s="52"/>
      <c r="D130" s="52"/>
      <c r="E130" s="52"/>
      <c r="F130" s="52"/>
      <c r="G130" s="52"/>
      <c r="H130" s="25"/>
      <c r="I130" s="25"/>
      <c r="J130" s="53"/>
      <c r="K130" s="53"/>
      <c r="L130" s="25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ht="15.75" customHeight="1">
      <c r="A131" s="1"/>
      <c r="B131" s="1"/>
      <c r="C131" s="52"/>
      <c r="D131" s="52"/>
      <c r="E131" s="52"/>
      <c r="F131" s="52"/>
      <c r="G131" s="52"/>
      <c r="H131" s="25"/>
      <c r="I131" s="25"/>
      <c r="J131" s="53"/>
      <c r="K131" s="53"/>
      <c r="L131" s="25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ht="15.75" customHeight="1">
      <c r="A132" s="1"/>
      <c r="B132" s="1"/>
      <c r="C132" s="52"/>
      <c r="D132" s="52"/>
      <c r="E132" s="52"/>
      <c r="F132" s="52"/>
      <c r="G132" s="52"/>
      <c r="H132" s="25"/>
      <c r="I132" s="25"/>
      <c r="J132" s="53"/>
      <c r="K132" s="53"/>
      <c r="L132" s="25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ht="15.75" customHeight="1">
      <c r="A133" s="1"/>
      <c r="B133" s="1"/>
      <c r="C133" s="52"/>
      <c r="D133" s="52"/>
      <c r="E133" s="52"/>
      <c r="F133" s="52"/>
      <c r="G133" s="52"/>
      <c r="H133" s="25"/>
      <c r="I133" s="25"/>
      <c r="J133" s="53"/>
      <c r="K133" s="53"/>
      <c r="L133" s="25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ht="15.75" customHeight="1">
      <c r="A134" s="1"/>
      <c r="B134" s="1"/>
      <c r="C134" s="52"/>
      <c r="D134" s="52"/>
      <c r="E134" s="52"/>
      <c r="F134" s="52"/>
      <c r="G134" s="52"/>
      <c r="H134" s="25"/>
      <c r="I134" s="25"/>
      <c r="J134" s="53"/>
      <c r="K134" s="53"/>
      <c r="L134" s="25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ht="15.75" customHeight="1">
      <c r="A135" s="1"/>
      <c r="B135" s="1"/>
      <c r="C135" s="52"/>
      <c r="D135" s="52"/>
      <c r="E135" s="52"/>
      <c r="F135" s="52"/>
      <c r="G135" s="52"/>
      <c r="H135" s="25"/>
      <c r="I135" s="25"/>
      <c r="J135" s="53"/>
      <c r="K135" s="53"/>
      <c r="L135" s="25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ht="15.75" customHeight="1">
      <c r="A136" s="1"/>
      <c r="B136" s="1"/>
      <c r="C136" s="52"/>
      <c r="D136" s="52"/>
      <c r="E136" s="52"/>
      <c r="F136" s="52"/>
      <c r="G136" s="52"/>
      <c r="H136" s="25"/>
      <c r="I136" s="25"/>
      <c r="J136" s="53"/>
      <c r="K136" s="53"/>
      <c r="L136" s="25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ht="15.75" customHeight="1">
      <c r="A137" s="1"/>
      <c r="B137" s="1"/>
      <c r="C137" s="52"/>
      <c r="D137" s="52"/>
      <c r="E137" s="52"/>
      <c r="F137" s="52"/>
      <c r="G137" s="52"/>
      <c r="H137" s="25"/>
      <c r="I137" s="25"/>
      <c r="J137" s="53"/>
      <c r="K137" s="53"/>
      <c r="L137" s="25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ht="15.75" customHeight="1">
      <c r="A138" s="1"/>
      <c r="B138" s="1"/>
      <c r="C138" s="52"/>
      <c r="D138" s="52"/>
      <c r="E138" s="52"/>
      <c r="F138" s="52"/>
      <c r="G138" s="52"/>
      <c r="H138" s="25"/>
      <c r="I138" s="25"/>
      <c r="J138" s="53"/>
      <c r="K138" s="53"/>
      <c r="L138" s="25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ht="15.75" customHeight="1">
      <c r="A139" s="1"/>
      <c r="B139" s="1"/>
      <c r="C139" s="52"/>
      <c r="D139" s="52"/>
      <c r="E139" s="52"/>
      <c r="F139" s="52"/>
      <c r="G139" s="52"/>
      <c r="H139" s="25"/>
      <c r="I139" s="25"/>
      <c r="J139" s="53"/>
      <c r="K139" s="53"/>
      <c r="L139" s="25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ht="15.75" customHeight="1">
      <c r="A140" s="1"/>
      <c r="B140" s="1"/>
      <c r="C140" s="52"/>
      <c r="D140" s="52"/>
      <c r="E140" s="52"/>
      <c r="F140" s="52"/>
      <c r="G140" s="52"/>
      <c r="H140" s="25"/>
      <c r="I140" s="25"/>
      <c r="J140" s="53"/>
      <c r="K140" s="53"/>
      <c r="L140" s="25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ht="15.75" customHeight="1">
      <c r="A141" s="1"/>
      <c r="B141" s="1"/>
      <c r="C141" s="52"/>
      <c r="D141" s="52"/>
      <c r="E141" s="52"/>
      <c r="F141" s="52"/>
      <c r="G141" s="52"/>
      <c r="H141" s="25"/>
      <c r="I141" s="25"/>
      <c r="J141" s="53"/>
      <c r="K141" s="53"/>
      <c r="L141" s="25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ht="15.75" customHeight="1">
      <c r="A142" s="1"/>
      <c r="B142" s="1"/>
      <c r="C142" s="52"/>
      <c r="D142" s="52"/>
      <c r="E142" s="52"/>
      <c r="F142" s="52"/>
      <c r="G142" s="52"/>
      <c r="H142" s="25"/>
      <c r="I142" s="25"/>
      <c r="J142" s="53"/>
      <c r="K142" s="53"/>
      <c r="L142" s="25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ht="15.75" customHeight="1">
      <c r="A143" s="1"/>
      <c r="B143" s="1"/>
      <c r="C143" s="52"/>
      <c r="D143" s="52"/>
      <c r="E143" s="52"/>
      <c r="F143" s="52"/>
      <c r="G143" s="52"/>
      <c r="H143" s="25"/>
      <c r="I143" s="25"/>
      <c r="J143" s="53"/>
      <c r="K143" s="53"/>
      <c r="L143" s="25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ht="15.75" customHeight="1">
      <c r="A144" s="1"/>
      <c r="B144" s="1"/>
      <c r="C144" s="52"/>
      <c r="D144" s="52"/>
      <c r="E144" s="52"/>
      <c r="F144" s="52"/>
      <c r="G144" s="52"/>
      <c r="H144" s="25"/>
      <c r="I144" s="25"/>
      <c r="J144" s="53"/>
      <c r="K144" s="53"/>
      <c r="L144" s="25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ht="15.75" customHeight="1">
      <c r="A145" s="1"/>
      <c r="B145" s="1"/>
      <c r="C145" s="52"/>
      <c r="D145" s="52"/>
      <c r="E145" s="52"/>
      <c r="F145" s="52"/>
      <c r="G145" s="52"/>
      <c r="H145" s="25"/>
      <c r="I145" s="25"/>
      <c r="J145" s="53"/>
      <c r="K145" s="53"/>
      <c r="L145" s="25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ht="15.75" customHeight="1">
      <c r="A146" s="1"/>
      <c r="B146" s="1"/>
      <c r="C146" s="52"/>
      <c r="D146" s="52"/>
      <c r="E146" s="52"/>
      <c r="F146" s="52"/>
      <c r="G146" s="52"/>
      <c r="H146" s="25"/>
      <c r="I146" s="25"/>
      <c r="J146" s="53"/>
      <c r="K146" s="53"/>
      <c r="L146" s="25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ht="15.75" customHeight="1">
      <c r="A147" s="1"/>
      <c r="B147" s="1"/>
      <c r="C147" s="52"/>
      <c r="D147" s="52"/>
      <c r="E147" s="52"/>
      <c r="F147" s="52"/>
      <c r="G147" s="52"/>
      <c r="H147" s="25"/>
      <c r="I147" s="25"/>
      <c r="J147" s="53"/>
      <c r="K147" s="53"/>
      <c r="L147" s="25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ht="15.75" customHeight="1">
      <c r="A148" s="1"/>
      <c r="B148" s="1"/>
      <c r="C148" s="52"/>
      <c r="D148" s="52"/>
      <c r="E148" s="52"/>
      <c r="F148" s="52"/>
      <c r="G148" s="52"/>
      <c r="H148" s="25"/>
      <c r="I148" s="25"/>
      <c r="J148" s="53"/>
      <c r="K148" s="53"/>
      <c r="L148" s="25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ht="15.75" customHeight="1">
      <c r="A149" s="1"/>
      <c r="B149" s="1"/>
      <c r="C149" s="52"/>
      <c r="D149" s="52"/>
      <c r="E149" s="52"/>
      <c r="F149" s="52"/>
      <c r="G149" s="52"/>
      <c r="H149" s="25"/>
      <c r="I149" s="25"/>
      <c r="J149" s="53"/>
      <c r="K149" s="53"/>
      <c r="L149" s="25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ht="15.75" customHeight="1">
      <c r="A150" s="1"/>
      <c r="B150" s="1"/>
      <c r="C150" s="52"/>
      <c r="D150" s="52"/>
      <c r="E150" s="52"/>
      <c r="F150" s="52"/>
      <c r="G150" s="52"/>
      <c r="H150" s="25"/>
      <c r="I150" s="25"/>
      <c r="J150" s="53"/>
      <c r="K150" s="53"/>
      <c r="L150" s="25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ht="15.75" customHeight="1">
      <c r="A151" s="1"/>
      <c r="B151" s="1"/>
      <c r="C151" s="52"/>
      <c r="D151" s="52"/>
      <c r="E151" s="52"/>
      <c r="F151" s="52"/>
      <c r="G151" s="52"/>
      <c r="H151" s="25"/>
      <c r="I151" s="25"/>
      <c r="J151" s="53"/>
      <c r="K151" s="53"/>
      <c r="L151" s="25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ht="15.75" customHeight="1">
      <c r="A152" s="1"/>
      <c r="B152" s="1"/>
      <c r="C152" s="52"/>
      <c r="D152" s="52"/>
      <c r="E152" s="52"/>
      <c r="F152" s="52"/>
      <c r="G152" s="52"/>
      <c r="H152" s="25"/>
      <c r="I152" s="25"/>
      <c r="J152" s="53"/>
      <c r="K152" s="53"/>
      <c r="L152" s="25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ht="15.75" customHeight="1">
      <c r="A153" s="1"/>
      <c r="B153" s="1"/>
      <c r="C153" s="52"/>
      <c r="D153" s="52"/>
      <c r="E153" s="52"/>
      <c r="F153" s="52"/>
      <c r="G153" s="52"/>
      <c r="H153" s="25"/>
      <c r="I153" s="25"/>
      <c r="J153" s="53"/>
      <c r="K153" s="53"/>
      <c r="L153" s="25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ht="15.75" customHeight="1">
      <c r="A154" s="1"/>
      <c r="B154" s="1"/>
      <c r="C154" s="52"/>
      <c r="D154" s="52"/>
      <c r="E154" s="52"/>
      <c r="F154" s="52"/>
      <c r="G154" s="52"/>
      <c r="H154" s="25"/>
      <c r="I154" s="25"/>
      <c r="J154" s="53"/>
      <c r="K154" s="53"/>
      <c r="L154" s="25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ht="15.75" customHeight="1">
      <c r="A155" s="1"/>
      <c r="B155" s="1"/>
      <c r="C155" s="52"/>
      <c r="D155" s="52"/>
      <c r="E155" s="52"/>
      <c r="F155" s="52"/>
      <c r="G155" s="52"/>
      <c r="H155" s="25"/>
      <c r="I155" s="25"/>
      <c r="J155" s="53"/>
      <c r="K155" s="53"/>
      <c r="L155" s="25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ht="15.75" customHeight="1">
      <c r="A156" s="1"/>
      <c r="B156" s="1"/>
      <c r="C156" s="52"/>
      <c r="D156" s="52"/>
      <c r="E156" s="52"/>
      <c r="F156" s="52"/>
      <c r="G156" s="52"/>
      <c r="H156" s="25"/>
      <c r="I156" s="25"/>
      <c r="J156" s="53"/>
      <c r="K156" s="53"/>
      <c r="L156" s="25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ht="15.75" customHeight="1">
      <c r="A157" s="1"/>
      <c r="B157" s="1"/>
      <c r="C157" s="52"/>
      <c r="D157" s="52"/>
      <c r="E157" s="52"/>
      <c r="F157" s="52"/>
      <c r="G157" s="52"/>
      <c r="H157" s="25"/>
      <c r="I157" s="25"/>
      <c r="J157" s="53"/>
      <c r="K157" s="53"/>
      <c r="L157" s="25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ht="15.75" customHeight="1">
      <c r="A158" s="1"/>
      <c r="B158" s="1"/>
      <c r="C158" s="52"/>
      <c r="D158" s="52"/>
      <c r="E158" s="52"/>
      <c r="F158" s="52"/>
      <c r="G158" s="52"/>
      <c r="H158" s="25"/>
      <c r="I158" s="25"/>
      <c r="J158" s="53"/>
      <c r="K158" s="53"/>
      <c r="L158" s="25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ht="15.75" customHeight="1">
      <c r="A159" s="1"/>
      <c r="B159" s="1"/>
      <c r="C159" s="52"/>
      <c r="D159" s="52"/>
      <c r="E159" s="52"/>
      <c r="F159" s="52"/>
      <c r="G159" s="52"/>
      <c r="H159" s="25"/>
      <c r="I159" s="25"/>
      <c r="J159" s="53"/>
      <c r="K159" s="53"/>
      <c r="L159" s="25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ht="15.75" customHeight="1">
      <c r="A160" s="1"/>
      <c r="B160" s="1"/>
      <c r="C160" s="52"/>
      <c r="D160" s="52"/>
      <c r="E160" s="52"/>
      <c r="F160" s="52"/>
      <c r="G160" s="52"/>
      <c r="H160" s="25"/>
      <c r="I160" s="25"/>
      <c r="J160" s="53"/>
      <c r="K160" s="53"/>
      <c r="L160" s="25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ht="15.75" customHeight="1">
      <c r="A161" s="1"/>
      <c r="B161" s="1"/>
      <c r="C161" s="52"/>
      <c r="D161" s="52"/>
      <c r="E161" s="52"/>
      <c r="F161" s="52"/>
      <c r="G161" s="52"/>
      <c r="H161" s="25"/>
      <c r="I161" s="25"/>
      <c r="J161" s="53"/>
      <c r="K161" s="53"/>
      <c r="L161" s="25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ht="15.75" customHeight="1">
      <c r="A162" s="1"/>
      <c r="B162" s="1"/>
      <c r="C162" s="52"/>
      <c r="D162" s="52"/>
      <c r="E162" s="52"/>
      <c r="F162" s="52"/>
      <c r="G162" s="52"/>
      <c r="H162" s="25"/>
      <c r="I162" s="25"/>
      <c r="J162" s="53"/>
      <c r="K162" s="53"/>
      <c r="L162" s="25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ht="15.75" customHeight="1">
      <c r="A163" s="1"/>
      <c r="B163" s="1"/>
      <c r="C163" s="52"/>
      <c r="D163" s="52"/>
      <c r="E163" s="52"/>
      <c r="F163" s="52"/>
      <c r="G163" s="52"/>
      <c r="H163" s="25"/>
      <c r="I163" s="25"/>
      <c r="J163" s="53"/>
      <c r="K163" s="53"/>
      <c r="L163" s="25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ht="15.75" customHeight="1">
      <c r="A164" s="1"/>
      <c r="B164" s="1"/>
      <c r="C164" s="52"/>
      <c r="D164" s="52"/>
      <c r="E164" s="52"/>
      <c r="F164" s="52"/>
      <c r="G164" s="52"/>
      <c r="H164" s="25"/>
      <c r="I164" s="25"/>
      <c r="J164" s="53"/>
      <c r="K164" s="53"/>
      <c r="L164" s="25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ht="15.75" customHeight="1">
      <c r="A165" s="1"/>
      <c r="B165" s="1"/>
      <c r="C165" s="52"/>
      <c r="D165" s="52"/>
      <c r="E165" s="52"/>
      <c r="F165" s="52"/>
      <c r="G165" s="52"/>
      <c r="H165" s="25"/>
      <c r="I165" s="25"/>
      <c r="J165" s="53"/>
      <c r="K165" s="53"/>
      <c r="L165" s="25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ht="15.75" customHeight="1">
      <c r="A166" s="1"/>
      <c r="B166" s="1"/>
      <c r="C166" s="52"/>
      <c r="D166" s="52"/>
      <c r="E166" s="52"/>
      <c r="F166" s="52"/>
      <c r="G166" s="52"/>
      <c r="H166" s="25"/>
      <c r="I166" s="25"/>
      <c r="J166" s="53"/>
      <c r="K166" s="53"/>
      <c r="L166" s="25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ht="15.75" customHeight="1">
      <c r="A167" s="1"/>
      <c r="B167" s="1"/>
      <c r="C167" s="52"/>
      <c r="D167" s="52"/>
      <c r="E167" s="52"/>
      <c r="F167" s="52"/>
      <c r="G167" s="52"/>
      <c r="H167" s="25"/>
      <c r="I167" s="25"/>
      <c r="J167" s="53"/>
      <c r="K167" s="53"/>
      <c r="L167" s="25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ht="15.75" customHeight="1">
      <c r="A168" s="1"/>
      <c r="B168" s="1"/>
      <c r="C168" s="52"/>
      <c r="D168" s="52"/>
      <c r="E168" s="52"/>
      <c r="F168" s="52"/>
      <c r="G168" s="52"/>
      <c r="H168" s="25"/>
      <c r="I168" s="25"/>
      <c r="J168" s="53"/>
      <c r="K168" s="53"/>
      <c r="L168" s="25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ht="15.75" customHeight="1">
      <c r="A169" s="1"/>
      <c r="B169" s="1"/>
      <c r="C169" s="52"/>
      <c r="D169" s="52"/>
      <c r="E169" s="52"/>
      <c r="F169" s="52"/>
      <c r="G169" s="52"/>
      <c r="H169" s="25"/>
      <c r="I169" s="25"/>
      <c r="J169" s="53"/>
      <c r="K169" s="53"/>
      <c r="L169" s="25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ht="15.75" customHeight="1">
      <c r="A170" s="1"/>
      <c r="B170" s="1"/>
      <c r="C170" s="52"/>
      <c r="D170" s="52"/>
      <c r="E170" s="52"/>
      <c r="F170" s="52"/>
      <c r="G170" s="52"/>
      <c r="H170" s="25"/>
      <c r="I170" s="25"/>
      <c r="J170" s="53"/>
      <c r="K170" s="53"/>
      <c r="L170" s="25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ht="15.75" customHeight="1">
      <c r="A171" s="1"/>
      <c r="B171" s="1"/>
      <c r="C171" s="52"/>
      <c r="D171" s="52"/>
      <c r="E171" s="52"/>
      <c r="F171" s="52"/>
      <c r="G171" s="52"/>
      <c r="H171" s="25"/>
      <c r="I171" s="25"/>
      <c r="J171" s="53"/>
      <c r="K171" s="53"/>
      <c r="L171" s="25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ht="15.75" customHeight="1">
      <c r="A172" s="1"/>
      <c r="B172" s="1"/>
      <c r="C172" s="52"/>
      <c r="D172" s="52"/>
      <c r="E172" s="52"/>
      <c r="F172" s="52"/>
      <c r="G172" s="52"/>
      <c r="H172" s="25"/>
      <c r="I172" s="25"/>
      <c r="J172" s="53"/>
      <c r="K172" s="53"/>
      <c r="L172" s="25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ht="15.75" customHeight="1">
      <c r="A173" s="1"/>
      <c r="B173" s="1"/>
      <c r="C173" s="52"/>
      <c r="D173" s="52"/>
      <c r="E173" s="52"/>
      <c r="F173" s="52"/>
      <c r="G173" s="52"/>
      <c r="H173" s="25"/>
      <c r="I173" s="25"/>
      <c r="J173" s="53"/>
      <c r="K173" s="53"/>
      <c r="L173" s="25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ht="15.75" customHeight="1">
      <c r="A174" s="1"/>
      <c r="B174" s="1"/>
      <c r="C174" s="52"/>
      <c r="D174" s="52"/>
      <c r="E174" s="52"/>
      <c r="F174" s="52"/>
      <c r="G174" s="52"/>
      <c r="H174" s="25"/>
      <c r="I174" s="25"/>
      <c r="J174" s="53"/>
      <c r="K174" s="53"/>
      <c r="L174" s="25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ht="15.75" customHeight="1">
      <c r="A175" s="1"/>
      <c r="B175" s="1"/>
      <c r="C175" s="52"/>
      <c r="D175" s="52"/>
      <c r="E175" s="52"/>
      <c r="F175" s="52"/>
      <c r="G175" s="52"/>
      <c r="H175" s="25"/>
      <c r="I175" s="25"/>
      <c r="J175" s="53"/>
      <c r="K175" s="53"/>
      <c r="L175" s="25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ht="15.75" customHeight="1">
      <c r="A176" s="1"/>
      <c r="B176" s="1"/>
      <c r="C176" s="52"/>
      <c r="D176" s="52"/>
      <c r="E176" s="52"/>
      <c r="F176" s="52"/>
      <c r="G176" s="52"/>
      <c r="H176" s="25"/>
      <c r="I176" s="25"/>
      <c r="J176" s="53"/>
      <c r="K176" s="53"/>
      <c r="L176" s="25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ht="15.75" customHeight="1">
      <c r="A177" s="1"/>
      <c r="B177" s="1"/>
      <c r="C177" s="52"/>
      <c r="D177" s="52"/>
      <c r="E177" s="52"/>
      <c r="F177" s="52"/>
      <c r="G177" s="52"/>
      <c r="H177" s="25"/>
      <c r="I177" s="25"/>
      <c r="J177" s="53"/>
      <c r="K177" s="53"/>
      <c r="L177" s="25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ht="15.75" customHeight="1">
      <c r="A178" s="1"/>
      <c r="B178" s="1"/>
      <c r="C178" s="52"/>
      <c r="D178" s="52"/>
      <c r="E178" s="52"/>
      <c r="F178" s="52"/>
      <c r="G178" s="52"/>
      <c r="H178" s="25"/>
      <c r="I178" s="25"/>
      <c r="J178" s="53"/>
      <c r="K178" s="53"/>
      <c r="L178" s="25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ht="15.75" customHeight="1">
      <c r="A179" s="1"/>
      <c r="B179" s="1"/>
      <c r="C179" s="52"/>
      <c r="D179" s="52"/>
      <c r="E179" s="52"/>
      <c r="F179" s="52"/>
      <c r="G179" s="52"/>
      <c r="H179" s="25"/>
      <c r="I179" s="25"/>
      <c r="J179" s="53"/>
      <c r="K179" s="53"/>
      <c r="L179" s="25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ht="15.75" customHeight="1">
      <c r="A180" s="1"/>
      <c r="B180" s="1"/>
      <c r="C180" s="52"/>
      <c r="D180" s="52"/>
      <c r="E180" s="52"/>
      <c r="F180" s="52"/>
      <c r="G180" s="52"/>
      <c r="H180" s="25"/>
      <c r="I180" s="25"/>
      <c r="J180" s="53"/>
      <c r="K180" s="53"/>
      <c r="L180" s="25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ht="15.75" customHeight="1">
      <c r="A181" s="1"/>
      <c r="B181" s="1"/>
      <c r="C181" s="52"/>
      <c r="D181" s="52"/>
      <c r="E181" s="52"/>
      <c r="F181" s="52"/>
      <c r="G181" s="52"/>
      <c r="H181" s="25"/>
      <c r="I181" s="25"/>
      <c r="J181" s="53"/>
      <c r="K181" s="53"/>
      <c r="L181" s="25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ht="15.75" customHeight="1">
      <c r="A182" s="1"/>
      <c r="B182" s="1"/>
      <c r="C182" s="52"/>
      <c r="D182" s="52"/>
      <c r="E182" s="52"/>
      <c r="F182" s="52"/>
      <c r="G182" s="52"/>
      <c r="H182" s="25"/>
      <c r="I182" s="25"/>
      <c r="J182" s="53"/>
      <c r="K182" s="53"/>
      <c r="L182" s="25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ht="15.75" customHeight="1">
      <c r="A183" s="1"/>
      <c r="B183" s="1"/>
      <c r="C183" s="52"/>
      <c r="D183" s="52"/>
      <c r="E183" s="52"/>
      <c r="F183" s="52"/>
      <c r="G183" s="52"/>
      <c r="H183" s="25"/>
      <c r="I183" s="25"/>
      <c r="J183" s="53"/>
      <c r="K183" s="53"/>
      <c r="L183" s="25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ht="15.75" customHeight="1">
      <c r="A184" s="1"/>
      <c r="B184" s="1"/>
      <c r="C184" s="52"/>
      <c r="D184" s="52"/>
      <c r="E184" s="52"/>
      <c r="F184" s="52"/>
      <c r="G184" s="52"/>
      <c r="H184" s="25"/>
      <c r="I184" s="25"/>
      <c r="J184" s="53"/>
      <c r="K184" s="53"/>
      <c r="L184" s="25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ht="15.75" customHeight="1">
      <c r="A185" s="1"/>
      <c r="B185" s="1"/>
      <c r="C185" s="52"/>
      <c r="D185" s="52"/>
      <c r="E185" s="52"/>
      <c r="F185" s="52"/>
      <c r="G185" s="52"/>
      <c r="H185" s="25"/>
      <c r="I185" s="25"/>
      <c r="J185" s="53"/>
      <c r="K185" s="53"/>
      <c r="L185" s="25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ht="15.75" customHeight="1">
      <c r="A186" s="1"/>
      <c r="B186" s="1"/>
      <c r="C186" s="52"/>
      <c r="D186" s="52"/>
      <c r="E186" s="52"/>
      <c r="F186" s="52"/>
      <c r="G186" s="52"/>
      <c r="H186" s="25"/>
      <c r="I186" s="25"/>
      <c r="J186" s="53"/>
      <c r="K186" s="53"/>
      <c r="L186" s="25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ht="15.75" customHeight="1">
      <c r="A187" s="1"/>
      <c r="B187" s="1"/>
      <c r="C187" s="52"/>
      <c r="D187" s="52"/>
      <c r="E187" s="52"/>
      <c r="F187" s="52"/>
      <c r="G187" s="52"/>
      <c r="H187" s="25"/>
      <c r="I187" s="25"/>
      <c r="J187" s="53"/>
      <c r="K187" s="53"/>
      <c r="L187" s="25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ht="15.75" customHeight="1">
      <c r="A188" s="1"/>
      <c r="B188" s="1"/>
      <c r="C188" s="52"/>
      <c r="D188" s="52"/>
      <c r="E188" s="52"/>
      <c r="F188" s="52"/>
      <c r="G188" s="52"/>
      <c r="H188" s="25"/>
      <c r="I188" s="25"/>
      <c r="J188" s="53"/>
      <c r="K188" s="53"/>
      <c r="L188" s="25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ht="15.75" customHeight="1">
      <c r="A189" s="1"/>
      <c r="B189" s="1"/>
      <c r="C189" s="52"/>
      <c r="D189" s="52"/>
      <c r="E189" s="52"/>
      <c r="F189" s="52"/>
      <c r="G189" s="52"/>
      <c r="H189" s="25"/>
      <c r="I189" s="25"/>
      <c r="J189" s="53"/>
      <c r="K189" s="53"/>
      <c r="L189" s="25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ht="15.75" customHeight="1">
      <c r="A190" s="1"/>
      <c r="B190" s="1"/>
      <c r="C190" s="52"/>
      <c r="D190" s="52"/>
      <c r="E190" s="52"/>
      <c r="F190" s="52"/>
      <c r="G190" s="52"/>
      <c r="H190" s="25"/>
      <c r="I190" s="25"/>
      <c r="J190" s="53"/>
      <c r="K190" s="53"/>
      <c r="L190" s="25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ht="15.75" customHeight="1">
      <c r="A191" s="1"/>
      <c r="B191" s="1"/>
      <c r="C191" s="52"/>
      <c r="D191" s="52"/>
      <c r="E191" s="52"/>
      <c r="F191" s="52"/>
      <c r="G191" s="52"/>
      <c r="H191" s="25"/>
      <c r="I191" s="25"/>
      <c r="J191" s="53"/>
      <c r="K191" s="53"/>
      <c r="L191" s="25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ht="15.75" customHeight="1">
      <c r="A192" s="1"/>
      <c r="B192" s="1"/>
      <c r="C192" s="52"/>
      <c r="D192" s="52"/>
      <c r="E192" s="52"/>
      <c r="F192" s="52"/>
      <c r="G192" s="52"/>
      <c r="H192" s="25"/>
      <c r="I192" s="25"/>
      <c r="J192" s="53"/>
      <c r="K192" s="53"/>
      <c r="L192" s="25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ht="15.75" customHeight="1">
      <c r="A193" s="1"/>
      <c r="B193" s="1"/>
      <c r="C193" s="52"/>
      <c r="D193" s="52"/>
      <c r="E193" s="52"/>
      <c r="F193" s="52"/>
      <c r="G193" s="52"/>
      <c r="H193" s="25"/>
      <c r="I193" s="25"/>
      <c r="J193" s="53"/>
      <c r="K193" s="53"/>
      <c r="L193" s="25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ht="15.75" customHeight="1">
      <c r="A194" s="1"/>
      <c r="B194" s="1"/>
      <c r="C194" s="52"/>
      <c r="D194" s="52"/>
      <c r="E194" s="52"/>
      <c r="F194" s="52"/>
      <c r="G194" s="52"/>
      <c r="H194" s="25"/>
      <c r="I194" s="25"/>
      <c r="J194" s="53"/>
      <c r="K194" s="53"/>
      <c r="L194" s="25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ht="15.75" customHeight="1">
      <c r="A195" s="1"/>
      <c r="B195" s="1"/>
      <c r="C195" s="52"/>
      <c r="D195" s="52"/>
      <c r="E195" s="52"/>
      <c r="F195" s="52"/>
      <c r="G195" s="52"/>
      <c r="H195" s="25"/>
      <c r="I195" s="25"/>
      <c r="J195" s="53"/>
      <c r="K195" s="53"/>
      <c r="L195" s="25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ht="15.75" customHeight="1">
      <c r="A196" s="1"/>
      <c r="B196" s="1"/>
      <c r="C196" s="52"/>
      <c r="D196" s="52"/>
      <c r="E196" s="52"/>
      <c r="F196" s="52"/>
      <c r="G196" s="52"/>
      <c r="H196" s="25"/>
      <c r="I196" s="25"/>
      <c r="J196" s="53"/>
      <c r="K196" s="53"/>
      <c r="L196" s="25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ht="15.75" customHeight="1">
      <c r="A197" s="1"/>
      <c r="B197" s="1"/>
      <c r="C197" s="52"/>
      <c r="D197" s="52"/>
      <c r="E197" s="52"/>
      <c r="F197" s="52"/>
      <c r="G197" s="52"/>
      <c r="H197" s="25"/>
      <c r="I197" s="25"/>
      <c r="J197" s="53"/>
      <c r="K197" s="53"/>
      <c r="L197" s="25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ht="15.75" customHeight="1">
      <c r="A198" s="1"/>
      <c r="B198" s="1"/>
      <c r="C198" s="52"/>
      <c r="D198" s="52"/>
      <c r="E198" s="52"/>
      <c r="F198" s="52"/>
      <c r="G198" s="52"/>
      <c r="H198" s="25"/>
      <c r="I198" s="25"/>
      <c r="J198" s="53"/>
      <c r="K198" s="53"/>
      <c r="L198" s="25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ht="15.75" customHeight="1">
      <c r="A199" s="1"/>
      <c r="B199" s="1"/>
      <c r="C199" s="52"/>
      <c r="D199" s="52"/>
      <c r="E199" s="52"/>
      <c r="F199" s="52"/>
      <c r="G199" s="52"/>
      <c r="H199" s="25"/>
      <c r="I199" s="25"/>
      <c r="J199" s="53"/>
      <c r="K199" s="53"/>
      <c r="L199" s="25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ht="15.75" customHeight="1">
      <c r="A200" s="1"/>
      <c r="B200" s="1"/>
      <c r="C200" s="52"/>
      <c r="D200" s="52"/>
      <c r="E200" s="52"/>
      <c r="F200" s="52"/>
      <c r="G200" s="52"/>
      <c r="H200" s="25"/>
      <c r="I200" s="25"/>
      <c r="J200" s="53"/>
      <c r="K200" s="53"/>
      <c r="L200" s="25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ht="15.75" customHeight="1">
      <c r="A201" s="1"/>
      <c r="B201" s="1"/>
      <c r="C201" s="52"/>
      <c r="D201" s="52"/>
      <c r="E201" s="52"/>
      <c r="F201" s="52"/>
      <c r="G201" s="52"/>
      <c r="H201" s="25"/>
      <c r="I201" s="25"/>
      <c r="J201" s="53"/>
      <c r="K201" s="53"/>
      <c r="L201" s="25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ht="15.75" customHeight="1">
      <c r="A202" s="1"/>
      <c r="B202" s="1"/>
      <c r="C202" s="52"/>
      <c r="D202" s="52"/>
      <c r="E202" s="52"/>
      <c r="F202" s="52"/>
      <c r="G202" s="52"/>
      <c r="H202" s="25"/>
      <c r="I202" s="25"/>
      <c r="J202" s="53"/>
      <c r="K202" s="53"/>
      <c r="L202" s="25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ht="15.75" customHeight="1">
      <c r="A203" s="1"/>
      <c r="B203" s="1"/>
      <c r="C203" s="52"/>
      <c r="D203" s="52"/>
      <c r="E203" s="52"/>
      <c r="F203" s="52"/>
      <c r="G203" s="52"/>
      <c r="H203" s="25"/>
      <c r="I203" s="25"/>
      <c r="J203" s="53"/>
      <c r="K203" s="53"/>
      <c r="L203" s="25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ht="15.75" customHeight="1">
      <c r="A204" s="1"/>
      <c r="B204" s="1"/>
      <c r="C204" s="52"/>
      <c r="D204" s="52"/>
      <c r="E204" s="52"/>
      <c r="F204" s="52"/>
      <c r="G204" s="52"/>
      <c r="H204" s="25"/>
      <c r="I204" s="25"/>
      <c r="J204" s="53"/>
      <c r="K204" s="53"/>
      <c r="L204" s="25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ht="15.75" customHeight="1">
      <c r="A205" s="1"/>
      <c r="B205" s="1"/>
      <c r="C205" s="52"/>
      <c r="D205" s="52"/>
      <c r="E205" s="52"/>
      <c r="F205" s="52"/>
      <c r="G205" s="52"/>
      <c r="H205" s="25"/>
      <c r="I205" s="25"/>
      <c r="J205" s="53"/>
      <c r="K205" s="53"/>
      <c r="L205" s="25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ht="15.75" customHeight="1">
      <c r="A206" s="1"/>
      <c r="B206" s="1"/>
      <c r="C206" s="52"/>
      <c r="D206" s="52"/>
      <c r="E206" s="52"/>
      <c r="F206" s="52"/>
      <c r="G206" s="52"/>
      <c r="H206" s="25"/>
      <c r="I206" s="25"/>
      <c r="J206" s="53"/>
      <c r="K206" s="53"/>
      <c r="L206" s="25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ht="15.75" customHeight="1">
      <c r="A207" s="1"/>
      <c r="B207" s="1"/>
      <c r="C207" s="52"/>
      <c r="D207" s="52"/>
      <c r="E207" s="52"/>
      <c r="F207" s="52"/>
      <c r="G207" s="52"/>
      <c r="H207" s="25"/>
      <c r="I207" s="25"/>
      <c r="J207" s="53"/>
      <c r="K207" s="53"/>
      <c r="L207" s="25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ht="15.75" customHeight="1">
      <c r="A208" s="1"/>
      <c r="B208" s="1"/>
      <c r="C208" s="52"/>
      <c r="D208" s="52"/>
      <c r="E208" s="52"/>
      <c r="F208" s="52"/>
      <c r="G208" s="52"/>
      <c r="H208" s="25"/>
      <c r="I208" s="25"/>
      <c r="J208" s="53"/>
      <c r="K208" s="53"/>
      <c r="L208" s="25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ht="15.75" customHeight="1">
      <c r="A209" s="1"/>
      <c r="B209" s="1"/>
      <c r="C209" s="52"/>
      <c r="D209" s="52"/>
      <c r="E209" s="52"/>
      <c r="F209" s="52"/>
      <c r="G209" s="52"/>
      <c r="H209" s="25"/>
      <c r="I209" s="25"/>
      <c r="J209" s="53"/>
      <c r="K209" s="53"/>
      <c r="L209" s="25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ht="15.75" customHeight="1">
      <c r="A210" s="1"/>
      <c r="B210" s="1"/>
      <c r="C210" s="52"/>
      <c r="D210" s="52"/>
      <c r="E210" s="52"/>
      <c r="F210" s="52"/>
      <c r="G210" s="52"/>
      <c r="H210" s="25"/>
      <c r="I210" s="25"/>
      <c r="J210" s="53"/>
      <c r="K210" s="53"/>
      <c r="L210" s="25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ht="15.75" customHeight="1">
      <c r="A211" s="1"/>
      <c r="B211" s="1"/>
      <c r="C211" s="52"/>
      <c r="D211" s="52"/>
      <c r="E211" s="52"/>
      <c r="F211" s="52"/>
      <c r="G211" s="52"/>
      <c r="H211" s="25"/>
      <c r="I211" s="25"/>
      <c r="J211" s="53"/>
      <c r="K211" s="53"/>
      <c r="L211" s="25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ht="15.75" customHeight="1">
      <c r="A212" s="1"/>
      <c r="B212" s="1"/>
      <c r="C212" s="52"/>
      <c r="D212" s="52"/>
      <c r="E212" s="52"/>
      <c r="F212" s="52"/>
      <c r="G212" s="52"/>
      <c r="H212" s="25"/>
      <c r="I212" s="25"/>
      <c r="J212" s="53"/>
      <c r="K212" s="53"/>
      <c r="L212" s="25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ht="15.75" customHeight="1">
      <c r="A213" s="1"/>
      <c r="B213" s="1"/>
      <c r="C213" s="52"/>
      <c r="D213" s="52"/>
      <c r="E213" s="52"/>
      <c r="F213" s="52"/>
      <c r="G213" s="52"/>
      <c r="H213" s="25"/>
      <c r="I213" s="25"/>
      <c r="J213" s="53"/>
      <c r="K213" s="53"/>
      <c r="L213" s="25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ht="15.75" customHeight="1">
      <c r="A214" s="1"/>
      <c r="B214" s="1"/>
      <c r="C214" s="52"/>
      <c r="D214" s="52"/>
      <c r="E214" s="52"/>
      <c r="F214" s="52"/>
      <c r="G214" s="52"/>
      <c r="H214" s="25"/>
      <c r="I214" s="25"/>
      <c r="J214" s="53"/>
      <c r="K214" s="53"/>
      <c r="L214" s="25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ht="15.75" customHeight="1">
      <c r="A215" s="1"/>
      <c r="B215" s="1"/>
      <c r="C215" s="52"/>
      <c r="D215" s="52"/>
      <c r="E215" s="52"/>
      <c r="F215" s="52"/>
      <c r="G215" s="52"/>
      <c r="H215" s="25"/>
      <c r="I215" s="25"/>
      <c r="J215" s="53"/>
      <c r="K215" s="53"/>
      <c r="L215" s="25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ht="15.75" customHeight="1">
      <c r="A216" s="1"/>
      <c r="B216" s="1"/>
      <c r="C216" s="52"/>
      <c r="D216" s="52"/>
      <c r="E216" s="52"/>
      <c r="F216" s="52"/>
      <c r="G216" s="52"/>
      <c r="H216" s="25"/>
      <c r="I216" s="25"/>
      <c r="J216" s="53"/>
      <c r="K216" s="53"/>
      <c r="L216" s="25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ht="15.75" customHeight="1">
      <c r="A217" s="1"/>
      <c r="B217" s="1"/>
      <c r="C217" s="52"/>
      <c r="D217" s="52"/>
      <c r="E217" s="52"/>
      <c r="F217" s="52"/>
      <c r="G217" s="52"/>
      <c r="H217" s="25"/>
      <c r="I217" s="25"/>
      <c r="J217" s="53"/>
      <c r="K217" s="53"/>
      <c r="L217" s="25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ht="15.75" customHeight="1">
      <c r="A218" s="1"/>
      <c r="B218" s="1"/>
      <c r="C218" s="52"/>
      <c r="D218" s="52"/>
      <c r="E218" s="52"/>
      <c r="F218" s="52"/>
      <c r="G218" s="52"/>
      <c r="H218" s="25"/>
      <c r="I218" s="25"/>
      <c r="J218" s="53"/>
      <c r="K218" s="53"/>
      <c r="L218" s="25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ht="15.75" customHeight="1">
      <c r="A219" s="1"/>
      <c r="B219" s="1"/>
      <c r="C219" s="52"/>
      <c r="D219" s="52"/>
      <c r="E219" s="52"/>
      <c r="F219" s="52"/>
      <c r="G219" s="52"/>
      <c r="H219" s="25"/>
      <c r="I219" s="25"/>
      <c r="J219" s="53"/>
      <c r="K219" s="53"/>
      <c r="L219" s="25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ht="15.75" customHeight="1">
      <c r="A220" s="1"/>
      <c r="B220" s="1"/>
      <c r="C220" s="52"/>
      <c r="D220" s="52"/>
      <c r="E220" s="52"/>
      <c r="F220" s="52"/>
      <c r="G220" s="52"/>
      <c r="H220" s="25"/>
      <c r="I220" s="25"/>
      <c r="J220" s="53"/>
      <c r="K220" s="53"/>
      <c r="L220" s="25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ht="15.75" customHeight="1">
      <c r="A221" s="1"/>
      <c r="B221" s="1"/>
      <c r="C221" s="52"/>
      <c r="D221" s="52"/>
      <c r="E221" s="52"/>
      <c r="F221" s="52"/>
      <c r="G221" s="52"/>
      <c r="H221" s="25"/>
      <c r="I221" s="25"/>
      <c r="J221" s="53"/>
      <c r="K221" s="53"/>
      <c r="L221" s="25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ht="15.75" customHeight="1">
      <c r="A222" s="1"/>
      <c r="B222" s="1"/>
      <c r="C222" s="52"/>
      <c r="D222" s="52"/>
      <c r="E222" s="52"/>
      <c r="F222" s="52"/>
      <c r="G222" s="52"/>
      <c r="H222" s="25"/>
      <c r="I222" s="25"/>
      <c r="J222" s="53"/>
      <c r="K222" s="53"/>
      <c r="L222" s="25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ht="15.75" customHeight="1">
      <c r="A223" s="1"/>
      <c r="B223" s="1"/>
      <c r="C223" s="52"/>
      <c r="D223" s="52"/>
      <c r="E223" s="52"/>
      <c r="F223" s="52"/>
      <c r="G223" s="52"/>
      <c r="H223" s="25"/>
      <c r="I223" s="25"/>
      <c r="J223" s="53"/>
      <c r="K223" s="53"/>
      <c r="L223" s="25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ht="15.75" customHeight="1">
      <c r="A224" s="1"/>
      <c r="B224" s="1"/>
      <c r="C224" s="52"/>
      <c r="D224" s="52"/>
      <c r="E224" s="52"/>
      <c r="F224" s="52"/>
      <c r="G224" s="52"/>
      <c r="H224" s="25"/>
      <c r="I224" s="25"/>
      <c r="J224" s="53"/>
      <c r="K224" s="53"/>
      <c r="L224" s="25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ht="15.75" customHeight="1">
      <c r="A225" s="1"/>
      <c r="B225" s="1"/>
      <c r="C225" s="52"/>
      <c r="D225" s="52"/>
      <c r="E225" s="52"/>
      <c r="F225" s="52"/>
      <c r="G225" s="52"/>
      <c r="H225" s="25"/>
      <c r="I225" s="25"/>
      <c r="J225" s="53"/>
      <c r="K225" s="53"/>
      <c r="L225" s="25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ht="15.75" customHeight="1">
      <c r="A226" s="1"/>
      <c r="B226" s="1"/>
      <c r="C226" s="52"/>
      <c r="D226" s="52"/>
      <c r="E226" s="52"/>
      <c r="F226" s="52"/>
      <c r="G226" s="52"/>
      <c r="H226" s="25"/>
      <c r="I226" s="25"/>
      <c r="J226" s="53"/>
      <c r="K226" s="53"/>
      <c r="L226" s="25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ht="15.75" customHeight="1">
      <c r="A227" s="1"/>
      <c r="B227" s="1"/>
      <c r="C227" s="52"/>
      <c r="D227" s="52"/>
      <c r="E227" s="52"/>
      <c r="F227" s="52"/>
      <c r="G227" s="52"/>
      <c r="H227" s="25"/>
      <c r="I227" s="25"/>
      <c r="J227" s="53"/>
      <c r="K227" s="53"/>
      <c r="L227" s="25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ht="15.75" customHeight="1">
      <c r="A228" s="1"/>
      <c r="B228" s="1"/>
      <c r="C228" s="52"/>
      <c r="D228" s="52"/>
      <c r="E228" s="52"/>
      <c r="F228" s="52"/>
      <c r="G228" s="52"/>
      <c r="H228" s="25"/>
      <c r="I228" s="25"/>
      <c r="J228" s="53"/>
      <c r="K228" s="53"/>
      <c r="L228" s="25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ht="15.75" customHeight="1">
      <c r="A229" s="1"/>
      <c r="B229" s="1"/>
      <c r="C229" s="52"/>
      <c r="D229" s="52"/>
      <c r="E229" s="52"/>
      <c r="F229" s="52"/>
      <c r="G229" s="52"/>
      <c r="H229" s="25"/>
      <c r="I229" s="25"/>
      <c r="J229" s="53"/>
      <c r="K229" s="53"/>
      <c r="L229" s="25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ht="15.75" customHeight="1">
      <c r="A230" s="1"/>
      <c r="B230" s="1"/>
      <c r="C230" s="52"/>
      <c r="D230" s="52"/>
      <c r="E230" s="52"/>
      <c r="F230" s="52"/>
      <c r="G230" s="52"/>
      <c r="H230" s="25"/>
      <c r="I230" s="25"/>
      <c r="J230" s="53"/>
      <c r="K230" s="53"/>
      <c r="L230" s="25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ht="15.75" customHeight="1">
      <c r="A231" s="1"/>
      <c r="B231" s="1"/>
      <c r="C231" s="52"/>
      <c r="D231" s="52"/>
      <c r="E231" s="52"/>
      <c r="F231" s="52"/>
      <c r="G231" s="52"/>
      <c r="H231" s="25"/>
      <c r="I231" s="25"/>
      <c r="J231" s="53"/>
      <c r="K231" s="53"/>
      <c r="L231" s="25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ht="15.75" customHeight="1">
      <c r="A232" s="1"/>
      <c r="B232" s="1"/>
      <c r="C232" s="52"/>
      <c r="D232" s="52"/>
      <c r="E232" s="52"/>
      <c r="F232" s="52"/>
      <c r="G232" s="52"/>
      <c r="H232" s="25"/>
      <c r="I232" s="25"/>
      <c r="J232" s="53"/>
      <c r="K232" s="53"/>
      <c r="L232" s="25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ht="15.75" customHeight="1">
      <c r="A233" s="1"/>
      <c r="B233" s="1"/>
      <c r="C233" s="52"/>
      <c r="D233" s="52"/>
      <c r="E233" s="52"/>
      <c r="F233" s="52"/>
      <c r="G233" s="52"/>
      <c r="H233" s="25"/>
      <c r="I233" s="25"/>
      <c r="J233" s="53"/>
      <c r="K233" s="53"/>
      <c r="L233" s="25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ht="15.75" customHeight="1">
      <c r="A234" s="1"/>
      <c r="B234" s="1"/>
      <c r="C234" s="52"/>
      <c r="D234" s="52"/>
      <c r="E234" s="52"/>
      <c r="F234" s="52"/>
      <c r="G234" s="52"/>
      <c r="H234" s="25"/>
      <c r="I234" s="25"/>
      <c r="J234" s="53"/>
      <c r="K234" s="53"/>
      <c r="L234" s="25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ht="15.75" customHeight="1">
      <c r="A235" s="1"/>
      <c r="B235" s="1"/>
      <c r="C235" s="52"/>
      <c r="D235" s="52"/>
      <c r="E235" s="52"/>
      <c r="F235" s="52"/>
      <c r="G235" s="52"/>
      <c r="H235" s="25"/>
      <c r="I235" s="25"/>
      <c r="J235" s="53"/>
      <c r="K235" s="53"/>
      <c r="L235" s="25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ht="15.75" customHeight="1">
      <c r="A236" s="1"/>
      <c r="B236" s="1"/>
      <c r="C236" s="52"/>
      <c r="D236" s="52"/>
      <c r="E236" s="52"/>
      <c r="F236" s="52"/>
      <c r="G236" s="52"/>
      <c r="H236" s="25"/>
      <c r="I236" s="25"/>
      <c r="J236" s="53"/>
      <c r="K236" s="53"/>
      <c r="L236" s="25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ht="15.75" customHeight="1">
      <c r="A237" s="1"/>
      <c r="B237" s="1"/>
      <c r="C237" s="52"/>
      <c r="D237" s="52"/>
      <c r="E237" s="52"/>
      <c r="F237" s="52"/>
      <c r="G237" s="52"/>
      <c r="H237" s="25"/>
      <c r="I237" s="25"/>
      <c r="J237" s="53"/>
      <c r="K237" s="53"/>
      <c r="L237" s="25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ht="15.75" customHeight="1">
      <c r="A238" s="1"/>
      <c r="B238" s="1"/>
      <c r="C238" s="52"/>
      <c r="D238" s="52"/>
      <c r="E238" s="52"/>
      <c r="F238" s="52"/>
      <c r="G238" s="52"/>
      <c r="H238" s="25"/>
      <c r="I238" s="25"/>
      <c r="J238" s="53"/>
      <c r="K238" s="53"/>
      <c r="L238" s="25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ht="15.75" customHeight="1">
      <c r="A239" s="1"/>
      <c r="B239" s="1"/>
      <c r="C239" s="52"/>
      <c r="D239" s="52"/>
      <c r="E239" s="52"/>
      <c r="F239" s="52"/>
      <c r="G239" s="52"/>
      <c r="H239" s="25"/>
      <c r="I239" s="25"/>
      <c r="J239" s="53"/>
      <c r="K239" s="53"/>
      <c r="L239" s="25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ht="15.75" customHeight="1">
      <c r="A240" s="1"/>
      <c r="B240" s="1"/>
      <c r="C240" s="52"/>
      <c r="D240" s="52"/>
      <c r="E240" s="52"/>
      <c r="F240" s="52"/>
      <c r="G240" s="52"/>
      <c r="H240" s="25"/>
      <c r="I240" s="25"/>
      <c r="J240" s="53"/>
      <c r="K240" s="53"/>
      <c r="L240" s="25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ht="15.75" customHeight="1">
      <c r="A241" s="1"/>
      <c r="B241" s="1"/>
      <c r="C241" s="52"/>
      <c r="D241" s="52"/>
      <c r="E241" s="52"/>
      <c r="F241" s="52"/>
      <c r="G241" s="52"/>
      <c r="H241" s="25"/>
      <c r="I241" s="25"/>
      <c r="J241" s="53"/>
      <c r="K241" s="53"/>
      <c r="L241" s="25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ht="15.75" customHeight="1">
      <c r="A242" s="1"/>
      <c r="B242" s="1"/>
      <c r="C242" s="52"/>
      <c r="D242" s="52"/>
      <c r="E242" s="52"/>
      <c r="F242" s="52"/>
      <c r="G242" s="52"/>
      <c r="H242" s="25"/>
      <c r="I242" s="25"/>
      <c r="J242" s="53"/>
      <c r="K242" s="53"/>
      <c r="L242" s="25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ht="15.75" customHeight="1">
      <c r="A243" s="1"/>
      <c r="B243" s="1"/>
      <c r="C243" s="52"/>
      <c r="D243" s="52"/>
      <c r="E243" s="52"/>
      <c r="F243" s="52"/>
      <c r="G243" s="52"/>
      <c r="H243" s="25"/>
      <c r="I243" s="25"/>
      <c r="J243" s="53"/>
      <c r="K243" s="53"/>
      <c r="L243" s="25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ht="15.75" customHeight="1">
      <c r="A244" s="1"/>
      <c r="B244" s="1"/>
      <c r="C244" s="52"/>
      <c r="D244" s="52"/>
      <c r="E244" s="52"/>
      <c r="F244" s="52"/>
      <c r="G244" s="52"/>
      <c r="H244" s="25"/>
      <c r="I244" s="25"/>
      <c r="J244" s="53"/>
      <c r="K244" s="53"/>
      <c r="L244" s="25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ht="15.75" customHeight="1">
      <c r="A245" s="1"/>
      <c r="B245" s="1"/>
      <c r="C245" s="52"/>
      <c r="D245" s="52"/>
      <c r="E245" s="52"/>
      <c r="F245" s="52"/>
      <c r="G245" s="52"/>
      <c r="H245" s="25"/>
      <c r="I245" s="25"/>
      <c r="J245" s="53"/>
      <c r="K245" s="53"/>
      <c r="L245" s="25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ht="15.75" customHeight="1">
      <c r="A246" s="1"/>
      <c r="B246" s="1"/>
      <c r="C246" s="52"/>
      <c r="D246" s="52"/>
      <c r="E246" s="52"/>
      <c r="F246" s="52"/>
      <c r="G246" s="52"/>
      <c r="H246" s="25"/>
      <c r="I246" s="25"/>
      <c r="J246" s="53"/>
      <c r="K246" s="53"/>
      <c r="L246" s="25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ht="15.75" customHeight="1">
      <c r="A247" s="1"/>
      <c r="B247" s="1"/>
      <c r="C247" s="52"/>
      <c r="D247" s="52"/>
      <c r="E247" s="52"/>
      <c r="F247" s="52"/>
      <c r="G247" s="52"/>
      <c r="H247" s="25"/>
      <c r="I247" s="25"/>
      <c r="J247" s="53"/>
      <c r="K247" s="53"/>
      <c r="L247" s="25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ht="15.75" customHeight="1">
      <c r="A248" s="1"/>
      <c r="B248" s="1"/>
      <c r="C248" s="52"/>
      <c r="D248" s="52"/>
      <c r="E248" s="52"/>
      <c r="F248" s="52"/>
      <c r="G248" s="52"/>
      <c r="H248" s="25"/>
      <c r="I248" s="25"/>
      <c r="J248" s="53"/>
      <c r="K248" s="53"/>
      <c r="L248" s="25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ht="15.75" customHeight="1">
      <c r="A249" s="1"/>
      <c r="B249" s="1"/>
      <c r="C249" s="52"/>
      <c r="D249" s="52"/>
      <c r="E249" s="52"/>
      <c r="F249" s="52"/>
      <c r="G249" s="52"/>
      <c r="H249" s="25"/>
      <c r="I249" s="25"/>
      <c r="J249" s="53"/>
      <c r="K249" s="53"/>
      <c r="L249" s="25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ht="15.75" customHeight="1">
      <c r="A250" s="1"/>
      <c r="B250" s="1"/>
      <c r="C250" s="52"/>
      <c r="D250" s="52"/>
      <c r="E250" s="52"/>
      <c r="F250" s="52"/>
      <c r="G250" s="52"/>
      <c r="H250" s="25"/>
      <c r="I250" s="25"/>
      <c r="J250" s="53"/>
      <c r="K250" s="53"/>
      <c r="L250" s="25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ht="15.75" customHeight="1">
      <c r="A251" s="1"/>
      <c r="B251" s="1"/>
      <c r="C251" s="52"/>
      <c r="D251" s="52"/>
      <c r="E251" s="52"/>
      <c r="F251" s="52"/>
      <c r="G251" s="52"/>
      <c r="H251" s="25"/>
      <c r="I251" s="25"/>
      <c r="J251" s="53"/>
      <c r="K251" s="53"/>
      <c r="L251" s="25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ht="15.75" customHeight="1">
      <c r="A252" s="1"/>
      <c r="B252" s="1"/>
      <c r="C252" s="52"/>
      <c r="D252" s="52"/>
      <c r="E252" s="52"/>
      <c r="F252" s="52"/>
      <c r="G252" s="52"/>
      <c r="H252" s="25"/>
      <c r="I252" s="25"/>
      <c r="J252" s="53"/>
      <c r="K252" s="53"/>
      <c r="L252" s="25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ht="15.75" customHeight="1">
      <c r="A253" s="1"/>
      <c r="B253" s="1"/>
      <c r="C253" s="52"/>
      <c r="D253" s="52"/>
      <c r="E253" s="52"/>
      <c r="F253" s="52"/>
      <c r="G253" s="52"/>
      <c r="H253" s="25"/>
      <c r="I253" s="25"/>
      <c r="J253" s="53"/>
      <c r="K253" s="53"/>
      <c r="L253" s="25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ht="15.75" customHeight="1">
      <c r="A254" s="1"/>
      <c r="B254" s="1"/>
      <c r="C254" s="52"/>
      <c r="D254" s="52"/>
      <c r="E254" s="52"/>
      <c r="F254" s="52"/>
      <c r="G254" s="52"/>
      <c r="H254" s="25"/>
      <c r="I254" s="25"/>
      <c r="J254" s="53"/>
      <c r="K254" s="53"/>
      <c r="L254" s="25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ht="15.75" customHeight="1">
      <c r="A255" s="1"/>
      <c r="B255" s="1"/>
      <c r="C255" s="52"/>
      <c r="D255" s="52"/>
      <c r="E255" s="52"/>
      <c r="F255" s="52"/>
      <c r="G255" s="52"/>
      <c r="H255" s="25"/>
      <c r="I255" s="25"/>
      <c r="J255" s="53"/>
      <c r="K255" s="53"/>
      <c r="L255" s="25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</row>
  </sheetData>
  <printOptions gridLines="1"/>
  <pageMargins bottom="0.25" footer="0.0" header="0.0" left="0.2" right="0.2" top="0.75"/>
  <pageSetup orientation="landscape"/>
  <headerFooter>
    <oddHeader>&amp;L &amp;C Overleaf Village HOA  2020 Budget Worksheet  2022</oddHeader>
    <oddFooter>&amp;R Page &amp;P of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59" t="s">
        <v>80</v>
      </c>
      <c r="B1" s="59" t="s">
        <v>81</v>
      </c>
      <c r="C1" s="59" t="s">
        <v>82</v>
      </c>
      <c r="D1" s="59" t="s">
        <v>83</v>
      </c>
      <c r="E1" s="59" t="s">
        <v>84</v>
      </c>
      <c r="F1" s="59" t="s">
        <v>85</v>
      </c>
      <c r="G1" s="59" t="s">
        <v>86</v>
      </c>
      <c r="H1" s="59" t="s">
        <v>87</v>
      </c>
      <c r="I1" s="59" t="s">
        <v>88</v>
      </c>
      <c r="J1" s="59" t="s">
        <v>89</v>
      </c>
      <c r="K1" s="59" t="s">
        <v>13</v>
      </c>
      <c r="L1" s="60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</row>
    <row r="2">
      <c r="A2" s="62">
        <v>2026.0</v>
      </c>
      <c r="B2" s="63">
        <v>279431.0</v>
      </c>
      <c r="C2" s="63">
        <v>20326.0</v>
      </c>
      <c r="D2" s="63">
        <v>1777.0</v>
      </c>
      <c r="E2" s="63">
        <v>3500.0</v>
      </c>
      <c r="F2" s="63">
        <v>90603.0</v>
      </c>
      <c r="G2" s="63">
        <v>196959.0</v>
      </c>
      <c r="H2" s="64">
        <v>0.46</v>
      </c>
      <c r="I2" s="65"/>
      <c r="J2" s="65"/>
      <c r="K2" s="65"/>
      <c r="L2" s="66"/>
    </row>
    <row r="3">
      <c r="A3" s="62">
        <v>2027.0</v>
      </c>
      <c r="B3" s="63">
        <v>287814.0</v>
      </c>
      <c r="C3" s="63">
        <v>20326.0</v>
      </c>
      <c r="D3" s="63">
        <v>1926.0</v>
      </c>
      <c r="E3" s="63">
        <v>14624.0</v>
      </c>
      <c r="F3" s="63">
        <v>98231.0</v>
      </c>
      <c r="G3" s="63">
        <v>204746.0</v>
      </c>
      <c r="H3" s="64">
        <v>0.48</v>
      </c>
      <c r="I3" s="67">
        <v>20834.15</v>
      </c>
      <c r="J3" s="63">
        <v>98739.0</v>
      </c>
      <c r="K3" s="63">
        <v>508.0</v>
      </c>
      <c r="L3" s="68" t="s">
        <v>90</v>
      </c>
    </row>
    <row r="4">
      <c r="A4" s="62">
        <v>2028.0</v>
      </c>
      <c r="B4" s="63">
        <v>296448.0</v>
      </c>
      <c r="C4" s="63">
        <v>20326.0</v>
      </c>
      <c r="D4" s="63">
        <v>2022.0</v>
      </c>
      <c r="E4" s="63">
        <v>17462.0</v>
      </c>
      <c r="F4" s="63">
        <v>103116.0</v>
      </c>
      <c r="G4" s="63">
        <v>210351.0</v>
      </c>
      <c r="H4" s="64">
        <v>0.49</v>
      </c>
      <c r="I4" s="67">
        <v>21342.3</v>
      </c>
      <c r="J4" s="67">
        <v>104641.45</v>
      </c>
      <c r="K4" s="63">
        <v>1525.0</v>
      </c>
      <c r="L4" s="68" t="s">
        <v>91</v>
      </c>
    </row>
    <row r="5">
      <c r="A5" s="62">
        <v>2029.0</v>
      </c>
      <c r="B5" s="63">
        <v>305342.0</v>
      </c>
      <c r="C5" s="63">
        <v>20326.0</v>
      </c>
      <c r="D5" s="63">
        <v>1844.0</v>
      </c>
      <c r="E5" s="63">
        <v>31241.0</v>
      </c>
      <c r="F5" s="63">
        <v>94045.0</v>
      </c>
      <c r="G5" s="63">
        <v>201984.0</v>
      </c>
      <c r="H5" s="64">
        <v>0.47</v>
      </c>
      <c r="I5" s="67">
        <v>21342.3</v>
      </c>
      <c r="J5" s="67">
        <v>96586.75</v>
      </c>
      <c r="K5" s="65"/>
      <c r="L5" s="68" t="s">
        <v>92</v>
      </c>
    </row>
    <row r="6">
      <c r="A6" s="62">
        <v>2030.0</v>
      </c>
      <c r="B6" s="63">
        <v>314502.0</v>
      </c>
      <c r="C6" s="63">
        <v>20326.0</v>
      </c>
      <c r="D6" s="63">
        <v>1450.0</v>
      </c>
      <c r="E6" s="63">
        <v>41846.0</v>
      </c>
      <c r="F6" s="63">
        <v>73975.0</v>
      </c>
      <c r="G6" s="63">
        <v>182967.0</v>
      </c>
      <c r="H6" s="64">
        <v>0.4</v>
      </c>
      <c r="I6" s="67">
        <v>21342.3</v>
      </c>
      <c r="J6" s="67">
        <v>77533.05</v>
      </c>
      <c r="K6" s="65"/>
      <c r="L6" s="66"/>
    </row>
    <row r="7">
      <c r="A7" s="62">
        <v>2031.0</v>
      </c>
      <c r="B7" s="63">
        <v>323937.0</v>
      </c>
      <c r="C7" s="63">
        <v>20326.0</v>
      </c>
      <c r="D7" s="63">
        <v>1193.0</v>
      </c>
      <c r="E7" s="63">
        <v>34674.0</v>
      </c>
      <c r="F7" s="63">
        <v>60820.0</v>
      </c>
      <c r="G7" s="63">
        <v>171307.0</v>
      </c>
      <c r="H7" s="64">
        <v>0.36</v>
      </c>
      <c r="I7" s="67">
        <v>21342.3</v>
      </c>
      <c r="J7" s="67">
        <v>65394.35</v>
      </c>
      <c r="K7" s="65"/>
      <c r="L7" s="66"/>
    </row>
    <row r="8">
      <c r="A8" s="62">
        <v>2032.0</v>
      </c>
      <c r="B8" s="63">
        <v>333655.0</v>
      </c>
      <c r="C8" s="63">
        <v>20326.0</v>
      </c>
      <c r="D8" s="63">
        <v>327.0</v>
      </c>
      <c r="E8" s="63">
        <v>64777.0</v>
      </c>
      <c r="F8" s="63">
        <v>16696.0</v>
      </c>
      <c r="G8" s="63">
        <v>128849.0</v>
      </c>
      <c r="H8" s="64">
        <v>0.13</v>
      </c>
      <c r="I8" s="67">
        <v>21342.3</v>
      </c>
      <c r="J8" s="67">
        <v>22286.65</v>
      </c>
      <c r="K8" s="65"/>
      <c r="L8" s="66"/>
    </row>
    <row r="9">
      <c r="A9" s="62">
        <v>2033.0</v>
      </c>
      <c r="B9" s="63">
        <v>343665.0</v>
      </c>
      <c r="C9" s="63">
        <v>20326.0</v>
      </c>
      <c r="D9" s="63">
        <v>65.0</v>
      </c>
      <c r="E9" s="63">
        <v>33754.0</v>
      </c>
      <c r="F9" s="63">
        <v>3333.0</v>
      </c>
      <c r="G9" s="63">
        <v>117644.0</v>
      </c>
      <c r="H9" s="64">
        <v>0.03</v>
      </c>
      <c r="I9" s="67">
        <v>21342.3</v>
      </c>
      <c r="J9" s="67">
        <v>9939.95</v>
      </c>
      <c r="K9" s="65"/>
      <c r="L9" s="66"/>
    </row>
    <row r="10">
      <c r="A10" s="62">
        <v>2034.0</v>
      </c>
      <c r="B10" s="63">
        <v>353975.0</v>
      </c>
      <c r="C10" s="63">
        <v>20326.0</v>
      </c>
      <c r="D10" s="63">
        <v>73.0</v>
      </c>
      <c r="E10" s="63">
        <v>20021.0</v>
      </c>
      <c r="F10" s="63">
        <v>3711.0</v>
      </c>
      <c r="G10" s="63">
        <v>120839.0</v>
      </c>
      <c r="H10" s="64">
        <v>0.03</v>
      </c>
      <c r="I10" s="67">
        <v>21342.3</v>
      </c>
      <c r="J10" s="67">
        <v>11334.25</v>
      </c>
      <c r="K10" s="65"/>
      <c r="L10" s="66"/>
    </row>
    <row r="11">
      <c r="A11" s="62">
        <v>2035.0</v>
      </c>
      <c r="B11" s="63">
        <v>364594.0</v>
      </c>
      <c r="C11" s="63">
        <v>20326.0</v>
      </c>
      <c r="D11" s="65"/>
      <c r="E11" s="63">
        <v>29479.0</v>
      </c>
      <c r="F11" s="69">
        <v>-5442.0</v>
      </c>
      <c r="G11" s="63">
        <v>114998.0</v>
      </c>
      <c r="H11" s="65"/>
      <c r="I11" s="67">
        <v>21342.3</v>
      </c>
      <c r="J11" s="70">
        <v>3197.55</v>
      </c>
      <c r="K11" s="65"/>
      <c r="L11" s="66"/>
    </row>
    <row r="12">
      <c r="A12" s="62">
        <v>2036.0</v>
      </c>
      <c r="B12" s="63">
        <v>375532.0</v>
      </c>
      <c r="C12" s="63">
        <v>20326.0</v>
      </c>
      <c r="D12" s="63">
        <v>204.0</v>
      </c>
      <c r="E12" s="63">
        <v>4704.0</v>
      </c>
      <c r="F12" s="63">
        <v>10384.0</v>
      </c>
      <c r="G12" s="63">
        <v>135126.0</v>
      </c>
      <c r="H12" s="64">
        <v>0.08</v>
      </c>
      <c r="I12" s="67">
        <v>21342.3</v>
      </c>
      <c r="J12" s="67">
        <v>20039.85</v>
      </c>
      <c r="K12" s="65"/>
      <c r="L12" s="66"/>
    </row>
    <row r="13">
      <c r="A13" s="62">
        <v>2037.0</v>
      </c>
      <c r="B13" s="63">
        <v>386798.0</v>
      </c>
      <c r="C13" s="63">
        <v>20326.0</v>
      </c>
      <c r="D13" s="63">
        <v>535.0</v>
      </c>
      <c r="E13" s="63">
        <v>3935.0</v>
      </c>
      <c r="F13" s="63">
        <v>27310.0</v>
      </c>
      <c r="G13" s="63">
        <v>157295.0</v>
      </c>
      <c r="H13" s="64">
        <v>0.17</v>
      </c>
      <c r="I13" s="67">
        <v>21342.3</v>
      </c>
      <c r="J13" s="67">
        <v>37982.15</v>
      </c>
      <c r="K13" s="65"/>
      <c r="L13" s="66"/>
    </row>
    <row r="14">
      <c r="A14" s="62">
        <v>2038.0</v>
      </c>
      <c r="B14" s="63">
        <v>398402.0</v>
      </c>
      <c r="C14" s="63">
        <v>20326.0</v>
      </c>
      <c r="D14" s="63">
        <v>483.0</v>
      </c>
      <c r="E14" s="63">
        <v>23468.0</v>
      </c>
      <c r="F14" s="63">
        <v>24651.0</v>
      </c>
      <c r="G14" s="63">
        <v>160675.0</v>
      </c>
      <c r="H14" s="64">
        <v>0.15</v>
      </c>
      <c r="I14" s="67">
        <v>21342.3</v>
      </c>
      <c r="J14" s="67">
        <v>36339.45</v>
      </c>
      <c r="K14" s="65"/>
      <c r="L14" s="66"/>
    </row>
    <row r="15">
      <c r="A15" s="62">
        <v>2039.0</v>
      </c>
      <c r="B15" s="63">
        <v>407417.0</v>
      </c>
      <c r="C15" s="63">
        <v>20326.0</v>
      </c>
      <c r="D15" s="63">
        <v>547.0</v>
      </c>
      <c r="E15" s="63">
        <v>17622.0</v>
      </c>
      <c r="F15" s="63">
        <v>27902.0</v>
      </c>
      <c r="G15" s="63">
        <v>167838.0</v>
      </c>
      <c r="H15" s="64">
        <v>0.17</v>
      </c>
      <c r="I15" s="67">
        <v>21342.3</v>
      </c>
      <c r="J15" s="67">
        <v>40606.75</v>
      </c>
      <c r="K15" s="65"/>
      <c r="L15" s="66"/>
    </row>
    <row r="16">
      <c r="A16" s="62">
        <v>2040.0</v>
      </c>
      <c r="B16" s="63">
        <v>419639.0</v>
      </c>
      <c r="C16" s="63">
        <v>20326.0</v>
      </c>
      <c r="D16" s="63">
        <v>965.0</v>
      </c>
      <c r="E16" s="65"/>
      <c r="F16" s="63">
        <v>49193.0</v>
      </c>
      <c r="G16" s="63">
        <v>195540.0</v>
      </c>
      <c r="H16" s="64">
        <v>0.25</v>
      </c>
      <c r="I16" s="67">
        <v>21342.3</v>
      </c>
      <c r="J16" s="67">
        <v>62914.05</v>
      </c>
      <c r="K16" s="65"/>
      <c r="L16" s="66"/>
    </row>
    <row r="17">
      <c r="A17" s="62">
        <v>2041.0</v>
      </c>
      <c r="B17" s="63">
        <v>432228.0</v>
      </c>
      <c r="C17" s="63">
        <v>20326.0</v>
      </c>
      <c r="D17" s="63">
        <v>1166.0</v>
      </c>
      <c r="E17" s="63">
        <v>11217.0</v>
      </c>
      <c r="F17" s="63">
        <v>59467.0</v>
      </c>
      <c r="G17" s="63">
        <v>213198.0</v>
      </c>
      <c r="H17" s="64">
        <v>0.28</v>
      </c>
      <c r="I17" s="67">
        <v>21342.3</v>
      </c>
      <c r="J17" s="67">
        <v>74205.35</v>
      </c>
      <c r="K17" s="65"/>
      <c r="L17" s="66"/>
    </row>
    <row r="18">
      <c r="A18" s="62">
        <v>2042.0</v>
      </c>
      <c r="B18" s="63">
        <v>445195.0</v>
      </c>
      <c r="C18" s="63">
        <v>20326.0</v>
      </c>
      <c r="D18" s="63">
        <v>1135.0</v>
      </c>
      <c r="E18" s="63">
        <v>23028.0</v>
      </c>
      <c r="F18" s="63">
        <v>57901.0</v>
      </c>
      <c r="G18" s="63">
        <v>219923.0</v>
      </c>
      <c r="H18" s="64">
        <v>0.26</v>
      </c>
      <c r="I18" s="67">
        <v>21342.3</v>
      </c>
      <c r="J18" s="67">
        <v>73654.65</v>
      </c>
      <c r="K18" s="65"/>
      <c r="L18" s="66"/>
    </row>
    <row r="19">
      <c r="A19" s="62">
        <v>2043.0</v>
      </c>
      <c r="B19" s="63">
        <v>458551.0</v>
      </c>
      <c r="C19" s="63">
        <v>20326.0</v>
      </c>
      <c r="D19" s="63">
        <v>1469.0</v>
      </c>
      <c r="E19" s="63">
        <v>4793.0</v>
      </c>
      <c r="F19" s="63">
        <v>74903.0</v>
      </c>
      <c r="G19" s="63">
        <v>246351.0</v>
      </c>
      <c r="H19" s="64">
        <v>0.3</v>
      </c>
      <c r="I19" s="67">
        <v>21342.3</v>
      </c>
      <c r="J19" s="67">
        <v>91672.95</v>
      </c>
      <c r="K19" s="65"/>
      <c r="L19" s="66"/>
    </row>
    <row r="20">
      <c r="A20" s="62">
        <v>2044.0</v>
      </c>
      <c r="B20" s="63">
        <v>472308.0</v>
      </c>
      <c r="C20" s="63">
        <v>20326.0</v>
      </c>
      <c r="D20" s="63">
        <v>1821.0</v>
      </c>
      <c r="E20" s="63">
        <v>4171.0</v>
      </c>
      <c r="F20" s="63">
        <v>92879.0</v>
      </c>
      <c r="G20" s="63">
        <v>274957.0</v>
      </c>
      <c r="H20" s="64">
        <v>0.34</v>
      </c>
      <c r="I20" s="67">
        <v>21342.3</v>
      </c>
      <c r="J20" s="67">
        <v>110665.25</v>
      </c>
      <c r="K20" s="65"/>
      <c r="L20" s="66"/>
    </row>
    <row r="21">
      <c r="A21" s="62">
        <v>2045.0</v>
      </c>
      <c r="B21" s="63">
        <v>486477.0</v>
      </c>
      <c r="C21" s="63">
        <v>20326.0</v>
      </c>
      <c r="D21" s="63">
        <v>2264.0</v>
      </c>
      <c r="E21" s="65"/>
      <c r="F21" s="63">
        <v>115469.0</v>
      </c>
      <c r="G21" s="63">
        <v>309482.0</v>
      </c>
      <c r="H21" s="64">
        <v>0.37</v>
      </c>
      <c r="I21" s="67">
        <v>21342.3</v>
      </c>
      <c r="J21" s="67">
        <v>134271.55</v>
      </c>
      <c r="K21" s="65"/>
      <c r="L21" s="66"/>
    </row>
    <row r="22">
      <c r="A22" s="62">
        <v>2046.0</v>
      </c>
      <c r="B22" s="63">
        <v>501071.0</v>
      </c>
      <c r="C22" s="63">
        <v>20326.0</v>
      </c>
      <c r="D22" s="63">
        <v>2662.0</v>
      </c>
      <c r="E22" s="63">
        <v>2709.0</v>
      </c>
      <c r="F22" s="63">
        <v>135747.0</v>
      </c>
      <c r="G22" s="63">
        <v>343041.0</v>
      </c>
      <c r="H22" s="64">
        <v>0.4</v>
      </c>
      <c r="I22" s="67">
        <v>21342.3</v>
      </c>
      <c r="J22" s="67">
        <v>155566.85</v>
      </c>
      <c r="K22" s="65"/>
      <c r="L22" s="66"/>
    </row>
    <row r="23">
      <c r="A23" s="62">
        <v>2047.0</v>
      </c>
      <c r="B23" s="63">
        <v>516103.0</v>
      </c>
      <c r="C23" s="63">
        <v>20326.0</v>
      </c>
      <c r="D23" s="63">
        <v>3016.0</v>
      </c>
      <c r="E23" s="63">
        <v>5289.0</v>
      </c>
      <c r="F23" s="63">
        <v>153800.0</v>
      </c>
      <c r="G23" s="63">
        <v>375762.0</v>
      </c>
      <c r="H23" s="64">
        <v>0.41</v>
      </c>
      <c r="I23" s="67">
        <v>21342.3</v>
      </c>
      <c r="J23" s="67">
        <v>174636.15</v>
      </c>
      <c r="K23" s="65"/>
      <c r="L23" s="66"/>
    </row>
    <row r="24">
      <c r="A24" s="62">
        <v>2048.0</v>
      </c>
      <c r="B24" s="63">
        <v>531586.0</v>
      </c>
      <c r="C24" s="63">
        <v>20326.0</v>
      </c>
      <c r="D24" s="63">
        <v>2928.0</v>
      </c>
      <c r="E24" s="63">
        <v>27707.0</v>
      </c>
      <c r="F24" s="63">
        <v>149348.0</v>
      </c>
      <c r="G24" s="63">
        <v>387210.0</v>
      </c>
      <c r="H24" s="64">
        <v>0.39</v>
      </c>
      <c r="I24" s="67">
        <v>21342.3</v>
      </c>
      <c r="J24" s="67">
        <v>171199.45</v>
      </c>
      <c r="K24" s="65"/>
      <c r="L24" s="66"/>
    </row>
    <row r="25">
      <c r="A25" s="62">
        <v>2049.0</v>
      </c>
      <c r="B25" s="63">
        <v>547534.0</v>
      </c>
      <c r="C25" s="63">
        <v>20326.0</v>
      </c>
      <c r="D25" s="63">
        <v>2920.0</v>
      </c>
      <c r="E25" s="63">
        <v>23683.0</v>
      </c>
      <c r="F25" s="63">
        <v>148911.0</v>
      </c>
      <c r="G25" s="63">
        <v>404007.0</v>
      </c>
      <c r="H25" s="64">
        <v>0.37</v>
      </c>
      <c r="I25" s="67">
        <v>21342.3</v>
      </c>
      <c r="J25" s="67">
        <v>171778.75</v>
      </c>
      <c r="K25" s="65"/>
      <c r="L25" s="66"/>
    </row>
    <row r="26">
      <c r="A26" s="62">
        <v>2050.0</v>
      </c>
      <c r="B26" s="63">
        <v>563960.0</v>
      </c>
      <c r="C26" s="63">
        <v>20326.0</v>
      </c>
      <c r="D26" s="63">
        <v>1454.0</v>
      </c>
      <c r="E26" s="63">
        <v>96558.0</v>
      </c>
      <c r="F26" s="63">
        <v>74132.0</v>
      </c>
      <c r="G26" s="63">
        <v>347134.0</v>
      </c>
      <c r="H26" s="64">
        <v>0.21</v>
      </c>
      <c r="I26" s="67">
        <v>21342.3</v>
      </c>
      <c r="J26" s="67">
        <v>98017.05</v>
      </c>
      <c r="K26" s="65"/>
      <c r="L26" s="66"/>
    </row>
    <row r="27">
      <c r="A27" s="62">
        <v>2051.0</v>
      </c>
      <c r="B27" s="63">
        <v>580879.0</v>
      </c>
      <c r="C27" s="63">
        <v>20326.0</v>
      </c>
      <c r="D27" s="63">
        <v>1588.0</v>
      </c>
      <c r="E27" s="63">
        <v>15075.0</v>
      </c>
      <c r="F27" s="63">
        <v>80971.0</v>
      </c>
      <c r="G27" s="63">
        <v>373396.0</v>
      </c>
      <c r="H27" s="64">
        <v>0.22</v>
      </c>
      <c r="I27" s="67">
        <v>21342.3</v>
      </c>
      <c r="J27" s="67">
        <v>105872.35</v>
      </c>
      <c r="K27" s="65"/>
      <c r="L27" s="66"/>
    </row>
    <row r="28">
      <c r="A28" s="62">
        <v>2052.0</v>
      </c>
      <c r="B28" s="63">
        <v>598305.0</v>
      </c>
      <c r="C28" s="63">
        <v>20326.0</v>
      </c>
      <c r="D28" s="63">
        <v>917.0</v>
      </c>
      <c r="E28" s="63">
        <v>55435.0</v>
      </c>
      <c r="F28" s="63">
        <v>46779.0</v>
      </c>
      <c r="G28" s="63">
        <v>359817.0</v>
      </c>
      <c r="H28" s="64">
        <v>0.13</v>
      </c>
      <c r="I28" s="67">
        <v>21342.3</v>
      </c>
      <c r="J28" s="67">
        <v>72696.65</v>
      </c>
      <c r="K28" s="65"/>
      <c r="L28" s="66"/>
    </row>
    <row r="29">
      <c r="A29" s="62">
        <v>2053.0</v>
      </c>
      <c r="B29" s="63">
        <v>616254.0</v>
      </c>
      <c r="C29" s="63">
        <v>20326.0</v>
      </c>
      <c r="D29" s="63">
        <v>1213.0</v>
      </c>
      <c r="E29" s="63">
        <v>6442.0</v>
      </c>
      <c r="F29" s="63">
        <v>61877.0</v>
      </c>
      <c r="G29" s="63">
        <v>397263.0</v>
      </c>
      <c r="H29" s="64">
        <v>0.16</v>
      </c>
      <c r="I29" s="67">
        <v>21342.3</v>
      </c>
      <c r="J29" s="67">
        <v>88809.95</v>
      </c>
      <c r="K29" s="65"/>
      <c r="L29" s="66"/>
    </row>
    <row r="30">
      <c r="A30" s="62">
        <v>2054.0</v>
      </c>
      <c r="B30" s="63">
        <v>634742.0</v>
      </c>
      <c r="C30" s="63">
        <v>20326.0</v>
      </c>
      <c r="D30" s="63">
        <v>773.0</v>
      </c>
      <c r="E30" s="63">
        <v>43562.0</v>
      </c>
      <c r="F30" s="63">
        <v>39413.0</v>
      </c>
      <c r="G30" s="63">
        <v>398596.0</v>
      </c>
      <c r="H30" s="64">
        <v>0.1</v>
      </c>
      <c r="I30" s="67">
        <v>21342.3</v>
      </c>
      <c r="J30" s="67">
        <v>67363.25</v>
      </c>
      <c r="K30" s="65"/>
      <c r="L30" s="66"/>
    </row>
    <row r="31">
      <c r="A31" s="62">
        <v>2055.0</v>
      </c>
      <c r="B31" s="63">
        <v>653784.0</v>
      </c>
      <c r="C31" s="63">
        <v>20326.0</v>
      </c>
      <c r="D31" s="63">
        <v>357.0</v>
      </c>
      <c r="E31" s="63">
        <v>41883.0</v>
      </c>
      <c r="F31" s="63">
        <v>18213.0</v>
      </c>
      <c r="G31" s="63">
        <v>402728.0</v>
      </c>
      <c r="H31" s="64">
        <v>0.05</v>
      </c>
      <c r="I31" s="67">
        <v>21342.3</v>
      </c>
      <c r="J31" s="67">
        <v>47179.55</v>
      </c>
      <c r="K31" s="65"/>
      <c r="L31" s="66"/>
    </row>
    <row r="32">
      <c r="A32" s="65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6"/>
    </row>
    <row r="33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6"/>
    </row>
  </sheetData>
  <drawing r:id="rId1"/>
</worksheet>
</file>